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ropbox\Perez-Griño\MAB\presentacion ccaa 2022\"/>
    </mc:Choice>
  </mc:AlternateContent>
  <xr:revisionPtr revIDLastSave="0" documentId="13_ncr:1_{32A50064-3A70-40CB-97D8-F3E452A89072}" xr6:coauthVersionLast="47" xr6:coauthVersionMax="47" xr10:uidLastSave="{00000000-0000-0000-0000-000000000000}"/>
  <bookViews>
    <workbookView xWindow="-120" yWindow="-120" windowWidth="29040" windowHeight="17520" xr2:uid="{155C1A21-EDDC-4D21-8ED0-7FE46FC07B4B}"/>
  </bookViews>
  <sheets>
    <sheet name="BCE" sheetId="3" r:id="rId1"/>
    <sheet name="PL" sheetId="4" r:id="rId2"/>
    <sheet name="BS CONS" sheetId="1" r:id="rId3"/>
    <sheet name="PL CONS" sheetId="2" r:id="rId4"/>
  </sheets>
  <definedNames>
    <definedName name="_xlnm.Print_Area" localSheetId="0">BCE!$C$5:$O$174</definedName>
    <definedName name="_xlnm.Print_Area" localSheetId="2">'BS CONS'!$C$5:$N$123</definedName>
    <definedName name="_xlnm.Print_Area" localSheetId="1">PL!$C$1:$O$80</definedName>
    <definedName name="_xlnm.Print_Area" localSheetId="3">'PL CONS'!$C$1:$P$74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5" i="4" l="1"/>
  <c r="O70" i="4"/>
  <c r="M66" i="4"/>
  <c r="O66" i="4"/>
  <c r="O63" i="4"/>
  <c r="M52" i="4"/>
  <c r="O52" i="4"/>
  <c r="M44" i="4"/>
  <c r="M37" i="4"/>
  <c r="O37" i="4"/>
  <c r="O32" i="4"/>
  <c r="M28" i="4"/>
  <c r="O28" i="4"/>
  <c r="M22" i="4"/>
  <c r="O22" i="4"/>
  <c r="M13" i="4"/>
  <c r="O13" i="4"/>
  <c r="M8" i="4"/>
  <c r="D2" i="4"/>
  <c r="O169" i="3"/>
  <c r="M160" i="3"/>
  <c r="O160" i="3"/>
  <c r="M156" i="3"/>
  <c r="O156" i="3"/>
  <c r="M139" i="3"/>
  <c r="O139" i="3"/>
  <c r="M133" i="3"/>
  <c r="O133" i="3"/>
  <c r="O131" i="3" s="1"/>
  <c r="O120" i="3"/>
  <c r="M120" i="3"/>
  <c r="O112" i="3"/>
  <c r="M112" i="3"/>
  <c r="O108" i="3"/>
  <c r="M108" i="3"/>
  <c r="M104" i="3"/>
  <c r="O104" i="3"/>
  <c r="O99" i="3"/>
  <c r="M99" i="3"/>
  <c r="M89" i="3"/>
  <c r="O89" i="3"/>
  <c r="O79" i="3"/>
  <c r="M71" i="3"/>
  <c r="O71" i="3"/>
  <c r="O62" i="3"/>
  <c r="M54" i="3"/>
  <c r="O54" i="3"/>
  <c r="M39" i="3"/>
  <c r="O39" i="3"/>
  <c r="M31" i="3"/>
  <c r="O31" i="3"/>
  <c r="M26" i="3"/>
  <c r="O26" i="3"/>
  <c r="M21" i="3"/>
  <c r="O21" i="3"/>
  <c r="O10" i="3"/>
  <c r="D97" i="3"/>
  <c r="D2" i="2"/>
  <c r="M11" i="2"/>
  <c r="N11" i="2"/>
  <c r="P11" i="2"/>
  <c r="M17" i="2"/>
  <c r="N17" i="2"/>
  <c r="P17" i="2"/>
  <c r="M22" i="2"/>
  <c r="N22" i="2"/>
  <c r="P22" i="2"/>
  <c r="M25" i="2"/>
  <c r="N25" i="2"/>
  <c r="P25" i="2"/>
  <c r="M29" i="2"/>
  <c r="N29" i="2"/>
  <c r="P29" i="2"/>
  <c r="M37" i="2"/>
  <c r="N37" i="2"/>
  <c r="P37" i="2"/>
  <c r="M46" i="2"/>
  <c r="N46" i="2"/>
  <c r="N55" i="2" s="1"/>
  <c r="P46" i="2"/>
  <c r="M51" i="2"/>
  <c r="N51" i="2"/>
  <c r="P51" i="2"/>
  <c r="P71" i="2"/>
  <c r="K10" i="1"/>
  <c r="L10" i="1"/>
  <c r="M10" i="1"/>
  <c r="K15" i="1"/>
  <c r="L15" i="1"/>
  <c r="M15" i="1"/>
  <c r="K20" i="1"/>
  <c r="L20" i="1"/>
  <c r="M20" i="1"/>
  <c r="K23" i="1"/>
  <c r="M32" i="1"/>
  <c r="K37" i="1"/>
  <c r="L37" i="1"/>
  <c r="M37" i="1"/>
  <c r="K43" i="1"/>
  <c r="L43" i="1"/>
  <c r="M43" i="1"/>
  <c r="K51" i="1"/>
  <c r="L51" i="1"/>
  <c r="M51" i="1"/>
  <c r="K61" i="1"/>
  <c r="L61" i="1"/>
  <c r="K66" i="1"/>
  <c r="L66" i="1"/>
  <c r="M66" i="1"/>
  <c r="M65" i="1" s="1"/>
  <c r="M63" i="1" s="1"/>
  <c r="K69" i="1"/>
  <c r="L69" i="1"/>
  <c r="M70" i="1"/>
  <c r="K77" i="1"/>
  <c r="L77" i="1"/>
  <c r="M77" i="1"/>
  <c r="K89" i="1"/>
  <c r="K87" i="1" s="1"/>
  <c r="L89" i="1"/>
  <c r="M89" i="1"/>
  <c r="M87" i="1" s="1"/>
  <c r="K94" i="1"/>
  <c r="L94" i="1"/>
  <c r="M95" i="1"/>
  <c r="K105" i="1"/>
  <c r="L105" i="1"/>
  <c r="M105" i="1"/>
  <c r="M101" i="1" s="1"/>
  <c r="K110" i="1"/>
  <c r="L110" i="1"/>
  <c r="M111" i="1"/>
  <c r="L113" i="1"/>
  <c r="M113" i="1"/>
  <c r="K114" i="1"/>
  <c r="K113" i="1" s="1"/>
  <c r="M55" i="2" l="1"/>
  <c r="P55" i="2"/>
  <c r="P43" i="2"/>
  <c r="L87" i="1"/>
  <c r="L30" i="1"/>
  <c r="M30" i="1"/>
  <c r="K30" i="1"/>
  <c r="L65" i="1"/>
  <c r="L63" i="1" s="1"/>
  <c r="L101" i="1"/>
  <c r="L122" i="1" s="1"/>
  <c r="M8" i="1"/>
  <c r="L8" i="1"/>
  <c r="L55" i="1" s="1"/>
  <c r="O59" i="4"/>
  <c r="O62" i="4"/>
  <c r="O79" i="4" s="1"/>
  <c r="O8" i="3"/>
  <c r="O50" i="3"/>
  <c r="O93" i="3" s="1"/>
  <c r="O103" i="3"/>
  <c r="O101" i="3" s="1"/>
  <c r="O152" i="3"/>
  <c r="M131" i="3"/>
  <c r="M10" i="3"/>
  <c r="M62" i="3"/>
  <c r="M79" i="3"/>
  <c r="M70" i="4"/>
  <c r="M75" i="4"/>
  <c r="M63" i="4"/>
  <c r="M169" i="3"/>
  <c r="M32" i="4"/>
  <c r="N43" i="2"/>
  <c r="M122" i="1"/>
  <c r="K101" i="1"/>
  <c r="M43" i="2"/>
  <c r="K8" i="1"/>
  <c r="O81" i="4" l="1"/>
  <c r="O86" i="4" s="1"/>
  <c r="O93" i="4" s="1"/>
  <c r="N57" i="2"/>
  <c r="N62" i="2" s="1"/>
  <c r="N70" i="2" s="1"/>
  <c r="P57" i="2"/>
  <c r="P62" i="2" s="1"/>
  <c r="P70" i="2" s="1"/>
  <c r="K55" i="1"/>
  <c r="M55" i="1"/>
  <c r="O181" i="3"/>
  <c r="M152" i="3"/>
  <c r="M8" i="3"/>
  <c r="M62" i="4"/>
  <c r="M59" i="4"/>
  <c r="M50" i="3"/>
  <c r="M93" i="3" s="1"/>
  <c r="M57" i="2"/>
  <c r="P72" i="2" l="1"/>
  <c r="N71" i="2"/>
  <c r="M79" i="4"/>
  <c r="M62" i="2"/>
  <c r="M81" i="4" l="1"/>
  <c r="M70" i="2"/>
  <c r="M86" i="4" l="1"/>
  <c r="M71" i="2"/>
  <c r="K73" i="1"/>
  <c r="M93" i="4" l="1"/>
  <c r="K65" i="1"/>
  <c r="M116" i="3" l="1"/>
  <c r="K63" i="1"/>
  <c r="M103" i="3" l="1"/>
  <c r="K122" i="1"/>
  <c r="M101" i="3" l="1"/>
  <c r="M181" i="3" l="1"/>
</calcChain>
</file>

<file path=xl/sharedStrings.xml><?xml version="1.0" encoding="utf-8"?>
<sst xmlns="http://schemas.openxmlformats.org/spreadsheetml/2006/main" count="764" uniqueCount="418">
  <si>
    <t>TOTAL PATRIMONIO NETO Y PASIVO (A + B + C)</t>
  </si>
  <si>
    <t>Otras deudas con las Administraciones Públicas.</t>
  </si>
  <si>
    <t>6.</t>
  </si>
  <si>
    <t>3.2.5.6</t>
  </si>
  <si>
    <t>Personal (remuneraciones pendientes de pago).</t>
  </si>
  <si>
    <t>4.</t>
  </si>
  <si>
    <t>3.2.5.4</t>
  </si>
  <si>
    <t>Otros acreedores</t>
  </si>
  <si>
    <t>3.2.5.3</t>
  </si>
  <si>
    <t>Pasivos por impuesto corriente</t>
  </si>
  <si>
    <t>3.</t>
  </si>
  <si>
    <t>Proveedores, sociedades puestas en equivalencia</t>
  </si>
  <si>
    <t>2.</t>
  </si>
  <si>
    <t>3.2.5.2</t>
  </si>
  <si>
    <t>Proveedores</t>
  </si>
  <si>
    <t>1.</t>
  </si>
  <si>
    <t>3.2.5.1</t>
  </si>
  <si>
    <t>V. Acreedores comerciales y otras cuentas a pagar</t>
  </si>
  <si>
    <t>3.2.5</t>
  </si>
  <si>
    <t>Otras deudas</t>
  </si>
  <si>
    <t>3.1.2.3</t>
  </si>
  <si>
    <t>IV. Deudas con empresas del grupo y asoc. a corto plazo</t>
  </si>
  <si>
    <t>3.2.4</t>
  </si>
  <si>
    <t>Otros pasivos financieros</t>
  </si>
  <si>
    <t>3.2.3.5</t>
  </si>
  <si>
    <t>Acreedores por arrendamiento financiero</t>
  </si>
  <si>
    <t>3.2.3.3</t>
  </si>
  <si>
    <t>Deudas con entidades de crédito</t>
  </si>
  <si>
    <t>3.2.3.2</t>
  </si>
  <si>
    <t>III. Deudas a corto plazo</t>
  </si>
  <si>
    <t>3.2.3</t>
  </si>
  <si>
    <t>II. Provisiones a corto plazo</t>
  </si>
  <si>
    <t>3.2.2</t>
  </si>
  <si>
    <t>C) PASIVO CORRIENTE</t>
  </si>
  <si>
    <t>3.2</t>
  </si>
  <si>
    <t>IV. Pasivos por impuesto diferido</t>
  </si>
  <si>
    <t>3.1.4</t>
  </si>
  <si>
    <t>III. Deudas con empresas del grupo y asociadas a largo plazo.</t>
  </si>
  <si>
    <t>3.1.3</t>
  </si>
  <si>
    <t>3.1.2.5</t>
  </si>
  <si>
    <t>II. Deudas a largo plazo</t>
  </si>
  <si>
    <t>3.1.2</t>
  </si>
  <si>
    <t>B) PASIVO NO CORRIENTE</t>
  </si>
  <si>
    <t>3.1</t>
  </si>
  <si>
    <t>A-4) Socios externos</t>
  </si>
  <si>
    <t>2.3</t>
  </si>
  <si>
    <t>A-3) Subvenciones, donaciones y legados recibidos</t>
  </si>
  <si>
    <t>Diferencia de conversión</t>
  </si>
  <si>
    <t>II.</t>
  </si>
  <si>
    <t>2.2</t>
  </si>
  <si>
    <t>Activos no corrientes y pasivos vinculados,mantenidos para la venta</t>
  </si>
  <si>
    <t>I.</t>
  </si>
  <si>
    <t>A-2) Ajustes por cambios de valor</t>
  </si>
  <si>
    <t>2.1.7</t>
  </si>
  <si>
    <t>Otros instrumentos de patrimonio neto</t>
  </si>
  <si>
    <t>VIII.</t>
  </si>
  <si>
    <t>2.1.5.2</t>
  </si>
  <si>
    <t>(Dividendo a cuenta)</t>
  </si>
  <si>
    <t>VII.</t>
  </si>
  <si>
    <t>2.1.5</t>
  </si>
  <si>
    <t>Resultados del periodo atribuído a la sociedad dominante</t>
  </si>
  <si>
    <t>VI.</t>
  </si>
  <si>
    <t>2.1.4</t>
  </si>
  <si>
    <t>Otras aportaciones de socios</t>
  </si>
  <si>
    <t>V.</t>
  </si>
  <si>
    <t>2.1.3.2</t>
  </si>
  <si>
    <t>10.4</t>
  </si>
  <si>
    <t>(Acciones y participaciones en patrimonio propias)</t>
  </si>
  <si>
    <t>IV.</t>
  </si>
  <si>
    <t>2.1.3.1</t>
  </si>
  <si>
    <t>Otras reservas</t>
  </si>
  <si>
    <t>2.1.1.1</t>
  </si>
  <si>
    <t>Reservas</t>
  </si>
  <si>
    <t>III.</t>
  </si>
  <si>
    <t>2.1.3</t>
  </si>
  <si>
    <t>Prima de emisión</t>
  </si>
  <si>
    <t>2.1.2</t>
  </si>
  <si>
    <t>Capital escriturado</t>
  </si>
  <si>
    <t>Capital</t>
  </si>
  <si>
    <t>2.1.1</t>
  </si>
  <si>
    <t>A-1) Fondos propios</t>
  </si>
  <si>
    <t>2.1</t>
  </si>
  <si>
    <t>A) PATRIMONIO NETO</t>
  </si>
  <si>
    <t>31/12/2019</t>
  </si>
  <si>
    <t>NOTAS</t>
  </si>
  <si>
    <t>PATRIMONIO NETO Y PASIVO</t>
  </si>
  <si>
    <t>BALANCE DE SITUACIÓN CONSOLIDADO</t>
  </si>
  <si>
    <t>TOTAL ACTIVO (A + B)</t>
  </si>
  <si>
    <t>Tesorería</t>
  </si>
  <si>
    <t>1.2.7.1</t>
  </si>
  <si>
    <t>VII. Efectivo y otros activos líquidos equivalentes</t>
  </si>
  <si>
    <t>1.2.7</t>
  </si>
  <si>
    <t>VI. Periodificaciones a corto plazo</t>
  </si>
  <si>
    <t>1.2.6</t>
  </si>
  <si>
    <t>V. Inversiones financieras a corto plazo</t>
  </si>
  <si>
    <t>1.2.5</t>
  </si>
  <si>
    <t>Otros activos financieros</t>
  </si>
  <si>
    <t>1.2.4.5</t>
  </si>
  <si>
    <t>Créditos a empresas puestas en equivalencia</t>
  </si>
  <si>
    <t>1.2.4.2</t>
  </si>
  <si>
    <t>IV. Inversiones en empresas del grupo y asoc. a corto plazo</t>
  </si>
  <si>
    <t>1.2.4</t>
  </si>
  <si>
    <t>Otros deudores</t>
  </si>
  <si>
    <t>1.2.3.5</t>
  </si>
  <si>
    <t>Activos por impuesto corriente</t>
  </si>
  <si>
    <t>1.2.3.4</t>
  </si>
  <si>
    <t>Sociedades puestas en equivalencia</t>
  </si>
  <si>
    <t>1.2.3.2</t>
  </si>
  <si>
    <t>Clientes por ventas y prestaciones de servicios</t>
  </si>
  <si>
    <t>1.2.3.1</t>
  </si>
  <si>
    <t>III. Deudores comerciales y otras cuentas a cobrar</t>
  </si>
  <si>
    <t>1.2.3</t>
  </si>
  <si>
    <t>Anticipos a proveedores</t>
  </si>
  <si>
    <t>1.2.2.6</t>
  </si>
  <si>
    <t>Materias primas y otros aprovisionamientos</t>
  </si>
  <si>
    <t>1.2.2.2</t>
  </si>
  <si>
    <t>Comerciales</t>
  </si>
  <si>
    <t>1.2.2.1</t>
  </si>
  <si>
    <t>II. Existencias</t>
  </si>
  <si>
    <t>1.2.2</t>
  </si>
  <si>
    <t>B) ACTIVO CORRIENTE</t>
  </si>
  <si>
    <t>1.2</t>
  </si>
  <si>
    <t>VI. Activos por impuesto diferido</t>
  </si>
  <si>
    <t>1.1.6</t>
  </si>
  <si>
    <t>V. Inversiones financieras a largo plazo</t>
  </si>
  <si>
    <t>1.1.5</t>
  </si>
  <si>
    <t xml:space="preserve">Otras inversiones </t>
  </si>
  <si>
    <t>1.1.4.2</t>
  </si>
  <si>
    <t>Créditos a empresas del grupo</t>
  </si>
  <si>
    <t>1.1.4.1</t>
  </si>
  <si>
    <t>1.1.4</t>
  </si>
  <si>
    <t>IV. Inversiones en empresas del grupo y asociadas a largo plazo</t>
  </si>
  <si>
    <t>Inmovilizado en curso y anticipos</t>
  </si>
  <si>
    <t>1.1.2.3</t>
  </si>
  <si>
    <t>Instalaciones técnicas y otro inmovilizado material</t>
  </si>
  <si>
    <t>1.1.2.2</t>
  </si>
  <si>
    <t>Terrenos y construcciones</t>
  </si>
  <si>
    <t>1.1.2.1</t>
  </si>
  <si>
    <t>II. Inmovilizado material</t>
  </si>
  <si>
    <t>1.1.2</t>
  </si>
  <si>
    <t>Otro inmovilizado intangible</t>
  </si>
  <si>
    <t>1.1.1.5</t>
  </si>
  <si>
    <t>Fondo de comercio</t>
  </si>
  <si>
    <t>1.1.1.4</t>
  </si>
  <si>
    <t>Fondo de comercio consolidado</t>
  </si>
  <si>
    <t>I. Inmovilizado intangible</t>
  </si>
  <si>
    <t>1.1.1</t>
  </si>
  <si>
    <t>A) ACTIVO NO CORRIENTE</t>
  </si>
  <si>
    <t>1.1</t>
  </si>
  <si>
    <t>ACTIVO</t>
  </si>
  <si>
    <t>Griño Ecologic, S.A.</t>
  </si>
  <si>
    <t>Resultado del periodo atribuído a socios externos</t>
  </si>
  <si>
    <t>Resultado del periodo atribuido a la sociedad dominante</t>
  </si>
  <si>
    <t>A.5) RESULTADO DEL PERIODO</t>
  </si>
  <si>
    <t>4.9.5</t>
  </si>
  <si>
    <t>25. Resultado del ejercicio proced.ope.interrump.neto</t>
  </si>
  <si>
    <t>4.2.1</t>
  </si>
  <si>
    <t>B) OPERACIONES INTERRUMPIDAS</t>
  </si>
  <si>
    <t>RESULTADO PROCEDENTE DE ACT. CONTINUADAS</t>
  </si>
  <si>
    <t>A.4)</t>
  </si>
  <si>
    <t>4.9.4</t>
  </si>
  <si>
    <t>24. Impuesto sobre beneficios</t>
  </si>
  <si>
    <t>4.2.0</t>
  </si>
  <si>
    <t>RESULTADO ANTES DE IMPUESTOS</t>
  </si>
  <si>
    <t>A.3)</t>
  </si>
  <si>
    <t>4.9.3</t>
  </si>
  <si>
    <t>RESULTADO FINANCIERO</t>
  </si>
  <si>
    <t>A.2)</t>
  </si>
  <si>
    <t>4.9.2</t>
  </si>
  <si>
    <t>Resultados por enajenaciones y otras</t>
  </si>
  <si>
    <t>b)</t>
  </si>
  <si>
    <t>4.1.8.2</t>
  </si>
  <si>
    <t>Deterioros y pérdidas</t>
  </si>
  <si>
    <t xml:space="preserve">a) </t>
  </si>
  <si>
    <t>19. Det. y resultado por enajenaciones de instr. financieros</t>
  </si>
  <si>
    <t>4.1.8</t>
  </si>
  <si>
    <t>16. Gastos financieros</t>
  </si>
  <si>
    <t>4.1.5</t>
  </si>
  <si>
    <t>De valores negociables y otros instrumentos financieros</t>
  </si>
  <si>
    <t>4.1.4.2</t>
  </si>
  <si>
    <t>15. Ingresos financieros</t>
  </si>
  <si>
    <t>4.1.4</t>
  </si>
  <si>
    <t>RESULTADO DE EXPLOTACIÓN</t>
  </si>
  <si>
    <t>A.1)</t>
  </si>
  <si>
    <t>4.9.1</t>
  </si>
  <si>
    <t>14. Otros resultados</t>
  </si>
  <si>
    <t>4.1.3</t>
  </si>
  <si>
    <t>7j</t>
  </si>
  <si>
    <t>4.1.1.2</t>
  </si>
  <si>
    <t>a)</t>
  </si>
  <si>
    <t>4.1.1.1</t>
  </si>
  <si>
    <t>11. Deterioro y resultado por enajenaciones del inmovilizado</t>
  </si>
  <si>
    <t>4.1.1</t>
  </si>
  <si>
    <t>9. Imputación de subvenciones de inm. no financiero y otras</t>
  </si>
  <si>
    <t>4.0.9</t>
  </si>
  <si>
    <t>4,7 y 8</t>
  </si>
  <si>
    <t>8. Amortización del inmovilizado</t>
  </si>
  <si>
    <t>4.0.8</t>
  </si>
  <si>
    <t>Otros gastos de gestión corriente</t>
  </si>
  <si>
    <t>4.0.7.2</t>
  </si>
  <si>
    <t>Pérdidas,deterioro y variación de prov. por operaciones comerciales.</t>
  </si>
  <si>
    <t>4.0.7.1</t>
  </si>
  <si>
    <t>7. Otros gastos de explotación</t>
  </si>
  <si>
    <t>4.0.7</t>
  </si>
  <si>
    <t>14.c</t>
  </si>
  <si>
    <t>Cargas sociales</t>
  </si>
  <si>
    <t>4.0.6.2</t>
  </si>
  <si>
    <t>Sueldos, salarios y asimilados</t>
  </si>
  <si>
    <t>4.0.6.1</t>
  </si>
  <si>
    <t>6. Gastos de personal</t>
  </si>
  <si>
    <t>4.0.6</t>
  </si>
  <si>
    <t>Ingresos accesorios y otros de gestión corriente</t>
  </si>
  <si>
    <t>4.0.5.1</t>
  </si>
  <si>
    <t>5. Otros ingresos de explotación</t>
  </si>
  <si>
    <t>4.0.5</t>
  </si>
  <si>
    <t>Trabajos realizados por otras empresas</t>
  </si>
  <si>
    <t>c)</t>
  </si>
  <si>
    <t>4.0.4.3</t>
  </si>
  <si>
    <t>14.b</t>
  </si>
  <si>
    <t>Consumo de materias primas y otras materias consum.</t>
  </si>
  <si>
    <t>4.0.4.2</t>
  </si>
  <si>
    <t>14.a</t>
  </si>
  <si>
    <t>Consumo de mercaderías</t>
  </si>
  <si>
    <t>4.0.4.1</t>
  </si>
  <si>
    <t>4. Aprovisionamientos</t>
  </si>
  <si>
    <t>4.0.4</t>
  </si>
  <si>
    <t>3. Trabajos realizados por la empresa para su activo</t>
  </si>
  <si>
    <t>4.0.3</t>
  </si>
  <si>
    <t>Prestaciones de servicios</t>
  </si>
  <si>
    <t>4.0.1.2</t>
  </si>
  <si>
    <t>Ventas</t>
  </si>
  <si>
    <t>4.0.1.1</t>
  </si>
  <si>
    <t>1. Importe neto de la cifra de negocios</t>
  </si>
  <si>
    <t>4.0.1</t>
  </si>
  <si>
    <t>A) OPERACIONES CONTINUADAS</t>
  </si>
  <si>
    <t>Ejercicio 2019</t>
  </si>
  <si>
    <t>CUENTA DE PÉRDIDAS Y GANANCIAS CONSOLIDADA</t>
  </si>
  <si>
    <t>intermedio</t>
  </si>
  <si>
    <t>1.1.1.1</t>
  </si>
  <si>
    <t>Desarrollo.</t>
  </si>
  <si>
    <t>1.1.1.2</t>
  </si>
  <si>
    <t>Concesiones.</t>
  </si>
  <si>
    <t>1.1.1.3</t>
  </si>
  <si>
    <t>Patentes, licencias, marcas y similares.</t>
  </si>
  <si>
    <t>5.</t>
  </si>
  <si>
    <t>Aplicaciones informáticas</t>
  </si>
  <si>
    <t>1.1.1.6</t>
  </si>
  <si>
    <t>Investigación</t>
  </si>
  <si>
    <t>1.1.1.7</t>
  </si>
  <si>
    <t>7.</t>
  </si>
  <si>
    <t>Propiedad intelectual</t>
  </si>
  <si>
    <t>1.1.1.8</t>
  </si>
  <si>
    <t>8.</t>
  </si>
  <si>
    <t>Derechos de emisión de gases de efecto invernadero</t>
  </si>
  <si>
    <t>1.1.1.9</t>
  </si>
  <si>
    <t>9.</t>
  </si>
  <si>
    <t>Otro Inmovilizado intangible</t>
  </si>
  <si>
    <t>Inmovilizado en curso y anticipados</t>
  </si>
  <si>
    <t>III. Inversiones inmobiliarias</t>
  </si>
  <si>
    <t>1.1.3.1</t>
  </si>
  <si>
    <t>1.1.3.2</t>
  </si>
  <si>
    <t>IV. Inversiones en empresas del grupo y asociadas a largo</t>
  </si>
  <si>
    <t xml:space="preserve">     plazo</t>
  </si>
  <si>
    <t>Instrumentos de patrimonio</t>
  </si>
  <si>
    <t>Créditos a empresas</t>
  </si>
  <si>
    <t>1.1.4.3</t>
  </si>
  <si>
    <t>Valores representativos de deuda</t>
  </si>
  <si>
    <t>1.1.4.4</t>
  </si>
  <si>
    <t>Derivados</t>
  </si>
  <si>
    <t>1.1.4.5</t>
  </si>
  <si>
    <t>1.1.4.6</t>
  </si>
  <si>
    <t>Otras inversiones</t>
  </si>
  <si>
    <t>1.1.5.1</t>
  </si>
  <si>
    <t>1.1.5.2</t>
  </si>
  <si>
    <t>1.1.5.3</t>
  </si>
  <si>
    <t>1.1.5.4</t>
  </si>
  <si>
    <t>1.1.5.5</t>
  </si>
  <si>
    <t>1.1.5.6</t>
  </si>
  <si>
    <t>1.2.1</t>
  </si>
  <si>
    <t>I. Activos no corrientes mantenidos para la venta</t>
  </si>
  <si>
    <t>1.2.2.3.2</t>
  </si>
  <si>
    <t>Productos en curso.</t>
  </si>
  <si>
    <t>1.2.2.4.2</t>
  </si>
  <si>
    <t>Productos terminados.</t>
  </si>
  <si>
    <t>1.2.2.5</t>
  </si>
  <si>
    <t>Subproductos, residuos y materiales recuperados.</t>
  </si>
  <si>
    <t>1.2.3.1.2</t>
  </si>
  <si>
    <t>Clientes, empresas del grupo y asociadas</t>
  </si>
  <si>
    <t>1.2.3.3</t>
  </si>
  <si>
    <t>Deudores varios</t>
  </si>
  <si>
    <t>Personal</t>
  </si>
  <si>
    <t>1.2.3.6</t>
  </si>
  <si>
    <t>Otros créditos con las Administraciones Públicas</t>
  </si>
  <si>
    <t>1.2.3.7</t>
  </si>
  <si>
    <t>Accionistas (socios) por desembolsos exigidos.</t>
  </si>
  <si>
    <t>1.2.4.1</t>
  </si>
  <si>
    <t>1.2.4.3</t>
  </si>
  <si>
    <t>1.2.4.4</t>
  </si>
  <si>
    <t>1.2.4.6</t>
  </si>
  <si>
    <t>1.2.5.1</t>
  </si>
  <si>
    <t>1.2.5.2</t>
  </si>
  <si>
    <t>1.2.5.3</t>
  </si>
  <si>
    <t>1.2.5.4</t>
  </si>
  <si>
    <t>1.2.5.5</t>
  </si>
  <si>
    <t>1.2.5.6</t>
  </si>
  <si>
    <t>Dif</t>
  </si>
  <si>
    <t>7.5</t>
  </si>
  <si>
    <t>2.1.1.2</t>
  </si>
  <si>
    <t>(Capital no exigido)</t>
  </si>
  <si>
    <t>Legal y estatutarias</t>
  </si>
  <si>
    <t>Resultados de ejercicios anteriores</t>
  </si>
  <si>
    <t>2.1.5.1</t>
  </si>
  <si>
    <t>Remanente</t>
  </si>
  <si>
    <t>(Resultados negativos de ejercicios anteriores)</t>
  </si>
  <si>
    <t>2.1.6</t>
  </si>
  <si>
    <t>Resultado del período</t>
  </si>
  <si>
    <t>2.1.8</t>
  </si>
  <si>
    <t>2.1.9</t>
  </si>
  <si>
    <t>IX.</t>
  </si>
  <si>
    <t>2.2.1</t>
  </si>
  <si>
    <t>Activos financieros disponibles para la venta.</t>
  </si>
  <si>
    <t>2.2.2</t>
  </si>
  <si>
    <t>Operaciones de cobertura.</t>
  </si>
  <si>
    <t>2.2.3</t>
  </si>
  <si>
    <t>Act. no corrientes y pasivos vinc, mant. para la venta.</t>
  </si>
  <si>
    <t>2.2.4</t>
  </si>
  <si>
    <t>Diferencia de conversión.</t>
  </si>
  <si>
    <t>2.2.5</t>
  </si>
  <si>
    <t>Otros.</t>
  </si>
  <si>
    <t>Provisiones a largo plazo</t>
  </si>
  <si>
    <t>3.1.1.1</t>
  </si>
  <si>
    <t>Obligaciones por prestaciones a largo plazo al personal.</t>
  </si>
  <si>
    <t>3.1.1.2</t>
  </si>
  <si>
    <t>Actuaciones medioambientales.</t>
  </si>
  <si>
    <t>3.1.1.3</t>
  </si>
  <si>
    <t>Provisiones por reestructuración.</t>
  </si>
  <si>
    <t>3.1.1.4</t>
  </si>
  <si>
    <t>Otras provisiones.</t>
  </si>
  <si>
    <t>3.1.2.1</t>
  </si>
  <si>
    <t>Obligaciones y otros valores negociables.</t>
  </si>
  <si>
    <t>3.1.2.2</t>
  </si>
  <si>
    <t>3.1.2.4</t>
  </si>
  <si>
    <t>III. Deudas con empresas del grupo y asoc. a largo plazo</t>
  </si>
  <si>
    <t>3.2.1</t>
  </si>
  <si>
    <t>I. Pasivosvinculados con activos no corrientes mantenidos para la venta</t>
  </si>
  <si>
    <t>3.2.2.1</t>
  </si>
  <si>
    <t>Provisiones por derechos de emisión de gases de ef</t>
  </si>
  <si>
    <t>3.2.2.2</t>
  </si>
  <si>
    <t>Otras provisiones</t>
  </si>
  <si>
    <t>3.2.3.1</t>
  </si>
  <si>
    <t>3.2.3.4</t>
  </si>
  <si>
    <t>3.2.5.1.2</t>
  </si>
  <si>
    <t>Proveedores, empresas del grupo y asociadas</t>
  </si>
  <si>
    <t>Acreedores varios</t>
  </si>
  <si>
    <t>Personal (remuneraciones pendientes de pago)</t>
  </si>
  <si>
    <t>3.2.5.5</t>
  </si>
  <si>
    <t>Pasivos por impuesto corriente.</t>
  </si>
  <si>
    <t>Otras deudas con las Administraciones Públicas</t>
  </si>
  <si>
    <t>3.2.5.7</t>
  </si>
  <si>
    <t>Anticipos de clientes.</t>
  </si>
  <si>
    <t>Periodificaciones a corto plazo</t>
  </si>
  <si>
    <t>INTERMEDIO</t>
  </si>
  <si>
    <t>CUENTA DE PÉRDIDAS Y GANANCIAS INTERMEDIA</t>
  </si>
  <si>
    <t>BR</t>
  </si>
  <si>
    <t>BR:PAR</t>
  </si>
  <si>
    <t>20 y 11</t>
  </si>
  <si>
    <t>Ingresos de carácter financiero de las sociedades</t>
  </si>
  <si>
    <t>4.0.2</t>
  </si>
  <si>
    <t>2. Variación de existencias de prods. terminados</t>
  </si>
  <si>
    <t>4.0.4.4</t>
  </si>
  <si>
    <t>d)</t>
  </si>
  <si>
    <t>Deterioro de mercaderías, materias primas y otros</t>
  </si>
  <si>
    <t>4.0.5.2</t>
  </si>
  <si>
    <t>Subvenciones de explotación incorporadas al result</t>
  </si>
  <si>
    <t>4.0.6.3</t>
  </si>
  <si>
    <t>Provisiones</t>
  </si>
  <si>
    <t>Servicios exteriores.</t>
  </si>
  <si>
    <t>Tributos.</t>
  </si>
  <si>
    <t>4.0.7.3</t>
  </si>
  <si>
    <t>Pérdidas,deterioro y variación de prov. por operaciones ciales.</t>
  </si>
  <si>
    <t>4.0.7.4</t>
  </si>
  <si>
    <t>Otros gastos de gestión corriente.</t>
  </si>
  <si>
    <t>4.0.7.5</t>
  </si>
  <si>
    <t>e)</t>
  </si>
  <si>
    <t>Gastos por emisión de gases de efecto invernadero</t>
  </si>
  <si>
    <t>4-5</t>
  </si>
  <si>
    <t>4.0.8.1</t>
  </si>
  <si>
    <t>Inmovilizado intangible</t>
  </si>
  <si>
    <t>4.0.8.2</t>
  </si>
  <si>
    <t>Inmovilizado material</t>
  </si>
  <si>
    <t>4.1.0</t>
  </si>
  <si>
    <t>10. Exceso de provisiones</t>
  </si>
  <si>
    <t>4.1.1.3</t>
  </si>
  <si>
    <t>Deterioro y resultados por enajenaciones del inmov</t>
  </si>
  <si>
    <t>12. Otros resultados</t>
  </si>
  <si>
    <t>13. Ingresos financieros</t>
  </si>
  <si>
    <t>7.2</t>
  </si>
  <si>
    <t>De participaciones en instrumentos de patrimonio</t>
  </si>
  <si>
    <t>4.1.4.1.1</t>
  </si>
  <si>
    <t>b1) De empresas del grupo y asociadas</t>
  </si>
  <si>
    <t>4.1.4.1.2</t>
  </si>
  <si>
    <t>b2) De terceros</t>
  </si>
  <si>
    <t>4.1.4.2.1</t>
  </si>
  <si>
    <t>4.1.4.2.2</t>
  </si>
  <si>
    <t>14. Gastos financieros</t>
  </si>
  <si>
    <t>7.1</t>
  </si>
  <si>
    <t>4.1.5.1</t>
  </si>
  <si>
    <t>Por deudas con empresas del grupo y asociadas</t>
  </si>
  <si>
    <t>4.1.5.2</t>
  </si>
  <si>
    <t>Por deudas con terceros</t>
  </si>
  <si>
    <t>4.1.5.3</t>
  </si>
  <si>
    <t>Por actualización de provisiones</t>
  </si>
  <si>
    <t>15. Det. y resultado por enajenaciones de instr. financieros</t>
  </si>
  <si>
    <t>4.1.8.1</t>
  </si>
  <si>
    <t>16. Impuesto sobre beneficios</t>
  </si>
  <si>
    <t>17. Resultado del ejercicio proced.ope.interrump.neto</t>
  </si>
  <si>
    <t>A.5) RESULTADO DEL PERÍODO</t>
  </si>
  <si>
    <t>BALANCE DE SITUACIÓN INTERMEDIO A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</si>
</sst>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\-\-"/>
    <numFmt numFmtId="165" formatCode="#,##0_);\(#,##0\)"/>
    <numFmt numFmtId="167" formatCode="#,##0.00;\(#,##0.00\);\-\-"/>
  </numFmts>
  <fonts count="15" x14ac:knownFonts="1"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rgb="FF409DAD"/>
      <name val="Calibri"/>
      <family val="2"/>
      <scheme val="minor"/>
    </font>
    <font>
      <b/>
      <u/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b/>
      <u/>
      <sz val="14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rgb="FF409DAD"/>
      </left>
      <right style="medium">
        <color rgb="FF409DAD"/>
      </right>
      <top style="medium">
        <color rgb="FF409DAD"/>
      </top>
      <bottom style="medium">
        <color rgb="FF409DAD"/>
      </bottom>
      <diagonal/>
    </border>
    <border>
      <left/>
      <right style="medium">
        <color rgb="FF409DAD"/>
      </right>
      <top style="medium">
        <color rgb="FF409DAD"/>
      </top>
      <bottom style="medium">
        <color rgb="FF409DAD"/>
      </bottom>
      <diagonal/>
    </border>
    <border>
      <left/>
      <right/>
      <top style="medium">
        <color rgb="FF409DAD"/>
      </top>
      <bottom style="medium">
        <color rgb="FF409DAD"/>
      </bottom>
      <diagonal/>
    </border>
    <border>
      <left style="medium">
        <color rgb="FF409DAD"/>
      </left>
      <right/>
      <top style="medium">
        <color rgb="FF409DAD"/>
      </top>
      <bottom style="medium">
        <color rgb="FF409DAD"/>
      </bottom>
      <diagonal/>
    </border>
    <border>
      <left style="thin">
        <color rgb="FF409DAD"/>
      </left>
      <right style="thin">
        <color rgb="FF409DAD"/>
      </right>
      <top/>
      <bottom style="thin">
        <color rgb="FF409DAD"/>
      </bottom>
      <diagonal/>
    </border>
    <border>
      <left/>
      <right style="thin">
        <color rgb="FF409DAD"/>
      </right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 style="thin">
        <color rgb="FF409DAD"/>
      </left>
      <right/>
      <top/>
      <bottom style="thin">
        <color rgb="FF409DAD"/>
      </bottom>
      <diagonal/>
    </border>
    <border>
      <left style="thin">
        <color rgb="FF409DAD"/>
      </left>
      <right style="thin">
        <color rgb="FF409DAD"/>
      </right>
      <top/>
      <bottom/>
      <diagonal/>
    </border>
    <border>
      <left/>
      <right style="thin">
        <color rgb="FF409DAD"/>
      </right>
      <top/>
      <bottom/>
      <diagonal/>
    </border>
    <border>
      <left style="thin">
        <color rgb="FF409DAD"/>
      </left>
      <right/>
      <top/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/>
      <diagonal/>
    </border>
    <border>
      <left/>
      <right style="thin">
        <color rgb="FF409DAD"/>
      </right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 style="thin">
        <color rgb="FF409DAD"/>
      </left>
      <right/>
      <top style="thin">
        <color rgb="FF409DAD"/>
      </top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</borders>
  <cellStyleXfs count="5">
    <xf numFmtId="0" fontId="0" fillId="0" borderId="0"/>
    <xf numFmtId="165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4" fillId="2" borderId="0" xfId="0" applyFont="1" applyFill="1"/>
    <xf numFmtId="3" fontId="4" fillId="2" borderId="0" xfId="0" applyNumberFormat="1" applyFont="1" applyFill="1"/>
    <xf numFmtId="164" fontId="5" fillId="2" borderId="0" xfId="0" applyNumberFormat="1" applyFont="1" applyFill="1"/>
    <xf numFmtId="164" fontId="5" fillId="2" borderId="1" xfId="0" applyNumberFormat="1" applyFont="1" applyFill="1" applyBorder="1"/>
    <xf numFmtId="3" fontId="5" fillId="2" borderId="3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4" fontId="5" fillId="2" borderId="5" xfId="0" applyNumberFormat="1" applyFont="1" applyFill="1" applyBorder="1"/>
    <xf numFmtId="3" fontId="5" fillId="2" borderId="5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8" xfId="0" applyFont="1" applyFill="1" applyBorder="1"/>
    <xf numFmtId="164" fontId="4" fillId="2" borderId="9" xfId="0" applyNumberFormat="1" applyFont="1" applyFill="1" applyBorder="1"/>
    <xf numFmtId="3" fontId="4" fillId="2" borderId="9" xfId="0" applyNumberFormat="1" applyFont="1" applyFill="1" applyBorder="1"/>
    <xf numFmtId="0" fontId="4" fillId="0" borderId="1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1" xfId="0" applyFont="1" applyBorder="1"/>
    <xf numFmtId="0" fontId="4" fillId="0" borderId="11" xfId="0" applyFont="1" applyBorder="1"/>
    <xf numFmtId="164" fontId="5" fillId="2" borderId="9" xfId="0" applyNumberFormat="1" applyFont="1" applyFill="1" applyBorder="1"/>
    <xf numFmtId="3" fontId="5" fillId="2" borderId="9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2" borderId="12" xfId="0" applyNumberFormat="1" applyFont="1" applyFill="1" applyBorder="1"/>
    <xf numFmtId="3" fontId="4" fillId="2" borderId="12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164" fontId="5" fillId="2" borderId="16" xfId="0" applyNumberFormat="1" applyFont="1" applyFill="1" applyBorder="1"/>
    <xf numFmtId="3" fontId="5" fillId="2" borderId="16" xfId="0" applyNumberFormat="1" applyFont="1" applyFill="1" applyBorder="1"/>
    <xf numFmtId="0" fontId="4" fillId="0" borderId="17" xfId="0" applyFont="1" applyBorder="1"/>
    <xf numFmtId="0" fontId="5" fillId="0" borderId="17" xfId="0" applyFont="1" applyBorder="1"/>
    <xf numFmtId="0" fontId="4" fillId="0" borderId="18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10" xfId="0" applyFont="1" applyBorder="1"/>
    <xf numFmtId="3" fontId="5" fillId="2" borderId="9" xfId="0" applyNumberFormat="1" applyFont="1" applyFill="1" applyBorder="1"/>
    <xf numFmtId="164" fontId="4" fillId="0" borderId="9" xfId="0" applyNumberFormat="1" applyFont="1" applyBorder="1"/>
    <xf numFmtId="164" fontId="5" fillId="0" borderId="9" xfId="0" applyNumberFormat="1" applyFont="1" applyBorder="1"/>
    <xf numFmtId="0" fontId="5" fillId="0" borderId="0" xfId="0" applyFont="1" applyAlignment="1">
      <alignment horizontal="center"/>
    </xf>
    <xf numFmtId="164" fontId="4" fillId="2" borderId="5" xfId="0" applyNumberFormat="1" applyFont="1" applyFill="1" applyBorder="1"/>
    <xf numFmtId="3" fontId="4" fillId="2" borderId="5" xfId="0" applyNumberFormat="1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0" xfId="0" applyFont="1" applyAlignment="1">
      <alignment horizontal="right"/>
    </xf>
    <xf numFmtId="164" fontId="5" fillId="2" borderId="12" xfId="0" applyNumberFormat="1" applyFont="1" applyFill="1" applyBorder="1"/>
    <xf numFmtId="3" fontId="5" fillId="2" borderId="12" xfId="0" applyNumberFormat="1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5" fillId="3" borderId="15" xfId="0" applyFont="1" applyFill="1" applyBorder="1"/>
    <xf numFmtId="1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1" fillId="4" borderId="17" xfId="0" applyFont="1" applyFill="1" applyBorder="1"/>
    <xf numFmtId="0" fontId="2" fillId="4" borderId="18" xfId="0" applyFont="1" applyFill="1" applyBorder="1"/>
    <xf numFmtId="0" fontId="4" fillId="2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3" fontId="5" fillId="2" borderId="0" xfId="0" applyNumberFormat="1" applyFont="1" applyFill="1"/>
    <xf numFmtId="0" fontId="4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0" xfId="1" applyNumberFormat="1" applyFont="1" applyProtection="1">
      <protection hidden="1"/>
    </xf>
    <xf numFmtId="10" fontId="4" fillId="0" borderId="0" xfId="0" applyNumberFormat="1" applyFont="1"/>
    <xf numFmtId="3" fontId="7" fillId="2" borderId="0" xfId="0" applyNumberFormat="1" applyFont="1" applyFill="1" applyAlignment="1">
      <alignment horizontal="center"/>
    </xf>
    <xf numFmtId="3" fontId="5" fillId="0" borderId="5" xfId="0" applyNumberFormat="1" applyFont="1" applyBorder="1"/>
    <xf numFmtId="3" fontId="8" fillId="2" borderId="6" xfId="0" applyNumberFormat="1" applyFont="1" applyFill="1" applyBorder="1"/>
    <xf numFmtId="3" fontId="8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4" fillId="0" borderId="7" xfId="0" applyNumberFormat="1" applyFont="1" applyBorder="1"/>
    <xf numFmtId="3" fontId="5" fillId="2" borderId="7" xfId="0" applyNumberFormat="1" applyFont="1" applyFill="1" applyBorder="1"/>
    <xf numFmtId="3" fontId="9" fillId="2" borderId="8" xfId="0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center"/>
    </xf>
    <xf numFmtId="3" fontId="5" fillId="0" borderId="9" xfId="0" applyNumberFormat="1" applyFont="1" applyBorder="1"/>
    <xf numFmtId="3" fontId="8" fillId="2" borderId="10" xfId="0" applyNumberFormat="1" applyFont="1" applyFill="1" applyBorder="1"/>
    <xf numFmtId="3" fontId="8" fillId="2" borderId="0" xfId="0" applyNumberFormat="1" applyFont="1" applyFill="1"/>
    <xf numFmtId="3" fontId="9" fillId="2" borderId="15" xfId="0" applyNumberFormat="1" applyFont="1" applyFill="1" applyBorder="1" applyAlignment="1">
      <alignment horizontal="right"/>
    </xf>
    <xf numFmtId="164" fontId="7" fillId="2" borderId="17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3" fontId="5" fillId="0" borderId="16" xfId="0" applyNumberFormat="1" applyFont="1" applyBorder="1"/>
    <xf numFmtId="3" fontId="8" fillId="2" borderId="19" xfId="0" applyNumberFormat="1" applyFont="1" applyFill="1" applyBorder="1"/>
    <xf numFmtId="3" fontId="8" fillId="2" borderId="17" xfId="0" applyNumberFormat="1" applyFont="1" applyFill="1" applyBorder="1"/>
    <xf numFmtId="3" fontId="5" fillId="2" borderId="17" xfId="0" applyNumberFormat="1" applyFont="1" applyFill="1" applyBorder="1"/>
    <xf numFmtId="3" fontId="9" fillId="2" borderId="18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center"/>
    </xf>
    <xf numFmtId="3" fontId="4" fillId="0" borderId="9" xfId="0" applyNumberFormat="1" applyFont="1" applyBorder="1"/>
    <xf numFmtId="3" fontId="4" fillId="0" borderId="10" xfId="0" applyNumberFormat="1" applyFont="1" applyBorder="1"/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/>
    <xf numFmtId="3" fontId="4" fillId="2" borderId="10" xfId="0" applyNumberFormat="1" applyFont="1" applyFill="1" applyBorder="1"/>
    <xf numFmtId="3" fontId="5" fillId="2" borderId="0" xfId="0" applyNumberFormat="1" applyFont="1" applyFill="1" applyAlignment="1">
      <alignment horizontal="left"/>
    </xf>
    <xf numFmtId="3" fontId="4" fillId="2" borderId="11" xfId="0" applyNumberFormat="1" applyFont="1" applyFill="1" applyBorder="1"/>
    <xf numFmtId="3" fontId="10" fillId="2" borderId="0" xfId="0" applyNumberFormat="1" applyFont="1" applyFill="1"/>
    <xf numFmtId="3" fontId="5" fillId="0" borderId="9" xfId="0" applyNumberFormat="1" applyFont="1" applyBorder="1" applyAlignment="1">
      <alignment horizontal="center"/>
    </xf>
    <xf numFmtId="3" fontId="4" fillId="2" borderId="0" xfId="0" applyNumberFormat="1" applyFont="1" applyFill="1" applyAlignment="1">
      <alignment horizontal="left"/>
    </xf>
    <xf numFmtId="167" fontId="4" fillId="2" borderId="9" xfId="0" applyNumberFormat="1" applyFont="1" applyFill="1" applyBorder="1"/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1" xfId="0" applyNumberFormat="1" applyFont="1" applyBorder="1" applyAlignment="1">
      <alignment horizontal="left"/>
    </xf>
    <xf numFmtId="10" fontId="4" fillId="0" borderId="9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5" fillId="0" borderId="9" xfId="0" quotePrefix="1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2" borderId="11" xfId="0" applyNumberFormat="1" applyFont="1" applyFill="1" applyBorder="1" applyAlignment="1">
      <alignment horizontal="right"/>
    </xf>
    <xf numFmtId="3" fontId="4" fillId="0" borderId="12" xfId="0" applyNumberFormat="1" applyFont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11" fillId="4" borderId="17" xfId="0" applyNumberFormat="1" applyFont="1" applyFill="1" applyBorder="1" applyAlignment="1">
      <alignment horizontal="center"/>
    </xf>
    <xf numFmtId="3" fontId="1" fillId="4" borderId="17" xfId="0" applyNumberFormat="1" applyFont="1" applyFill="1" applyBorder="1" applyAlignment="1">
      <alignment horizontal="center"/>
    </xf>
    <xf numFmtId="3" fontId="2" fillId="4" borderId="17" xfId="0" applyNumberFormat="1" applyFont="1" applyFill="1" applyBorder="1"/>
    <xf numFmtId="3" fontId="2" fillId="4" borderId="18" xfId="0" applyNumberFormat="1" applyFont="1" applyFill="1" applyBorder="1"/>
    <xf numFmtId="0" fontId="4" fillId="5" borderId="0" xfId="0" applyFont="1" applyFill="1"/>
    <xf numFmtId="0" fontId="4" fillId="2" borderId="17" xfId="0" applyFont="1" applyFill="1" applyBorder="1"/>
    <xf numFmtId="3" fontId="5" fillId="2" borderId="19" xfId="0" applyNumberFormat="1" applyFont="1" applyFill="1" applyBorder="1"/>
    <xf numFmtId="164" fontId="4" fillId="0" borderId="12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3" fontId="5" fillId="2" borderId="9" xfId="0" quotePrefix="1" applyNumberFormat="1" applyFont="1" applyFill="1" applyBorder="1" applyAlignment="1">
      <alignment horizontal="center"/>
    </xf>
    <xf numFmtId="0" fontId="4" fillId="0" borderId="0" xfId="2" applyFont="1"/>
    <xf numFmtId="3" fontId="4" fillId="0" borderId="5" xfId="0" applyNumberFormat="1" applyFont="1" applyBorder="1"/>
    <xf numFmtId="164" fontId="5" fillId="0" borderId="16" xfId="0" applyNumberFormat="1" applyFont="1" applyBorder="1"/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5" fillId="2" borderId="4" xfId="0" applyNumberFormat="1" applyFont="1" applyFill="1" applyBorder="1" applyAlignment="1">
      <alignment horizontal="centerContinuous"/>
    </xf>
    <xf numFmtId="3" fontId="5" fillId="2" borderId="3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Continuous"/>
    </xf>
    <xf numFmtId="4" fontId="4" fillId="0" borderId="0" xfId="0" applyNumberFormat="1" applyFont="1"/>
    <xf numFmtId="4" fontId="0" fillId="0" borderId="0" xfId="0" applyNumberFormat="1"/>
    <xf numFmtId="0" fontId="5" fillId="0" borderId="15" xfId="0" applyFont="1" applyBorder="1"/>
    <xf numFmtId="164" fontId="4" fillId="0" borderId="5" xfId="0" applyNumberFormat="1" applyFont="1" applyBorder="1"/>
    <xf numFmtId="49" fontId="5" fillId="2" borderId="9" xfId="0" applyNumberFormat="1" applyFont="1" applyFill="1" applyBorder="1" applyAlignment="1">
      <alignment horizontal="center"/>
    </xf>
    <xf numFmtId="164" fontId="5" fillId="0" borderId="5" xfId="0" applyNumberFormat="1" applyFont="1" applyBorder="1"/>
    <xf numFmtId="0" fontId="12" fillId="0" borderId="0" xfId="3" applyFont="1" applyAlignment="1">
      <alignment horizontal="right"/>
    </xf>
    <xf numFmtId="0" fontId="12" fillId="0" borderId="0" xfId="3" applyFont="1" applyAlignment="1">
      <alignment horizontal="left"/>
    </xf>
    <xf numFmtId="0" fontId="12" fillId="0" borderId="0" xfId="3" applyFont="1"/>
    <xf numFmtId="3" fontId="4" fillId="5" borderId="0" xfId="0" applyNumberFormat="1" applyFont="1" applyFill="1"/>
    <xf numFmtId="3" fontId="1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2" applyNumberFormat="1" applyFont="1"/>
    <xf numFmtId="3" fontId="14" fillId="0" borderId="0" xfId="2" applyNumberFormat="1" applyFont="1"/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9" fontId="4" fillId="0" borderId="0" xfId="4" applyFont="1"/>
  </cellXfs>
  <cellStyles count="5">
    <cellStyle name="Normal" xfId="0" builtinId="0"/>
    <cellStyle name="Normal 2" xfId="3" xr:uid="{6E89EE9E-CA5E-4412-9DB9-489F060CCEF3}"/>
    <cellStyle name="Normal 3 2" xfId="2" xr:uid="{694BEF71-C648-47D1-AA88-CA530951BF87}"/>
    <cellStyle name="Normal_V2.01" xfId="1" xr:uid="{686D3A68-D25D-4080-A02C-A0E66C65F13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EF73-2C3F-47E1-B6EB-AFAEBF544B64}">
  <sheetPr>
    <pageSetUpPr fitToPage="1"/>
  </sheetPr>
  <dimension ref="A1:Y193"/>
  <sheetViews>
    <sheetView showGridLines="0" tabSelected="1" zoomScale="115" zoomScaleNormal="115" workbookViewId="0">
      <selection activeCell="H195" sqref="H195"/>
    </sheetView>
  </sheetViews>
  <sheetFormatPr baseColWidth="10" defaultColWidth="11.42578125" defaultRowHeight="12.75" x14ac:dyDescent="0.2"/>
  <cols>
    <col min="1" max="1" width="3.28515625" style="1" customWidth="1"/>
    <col min="2" max="2" width="11.5703125" style="1" hidden="1" customWidth="1"/>
    <col min="3" max="3" width="3.42578125" style="1" customWidth="1"/>
    <col min="4" max="4" width="2" style="1" customWidth="1"/>
    <col min="5" max="5" width="3.42578125" style="1" customWidth="1"/>
    <col min="6" max="6" width="3.28515625" style="1" customWidth="1"/>
    <col min="7" max="7" width="11.42578125" style="1" customWidth="1"/>
    <col min="8" max="8" width="16.7109375" style="1" customWidth="1"/>
    <col min="9" max="9" width="18.7109375" style="1" customWidth="1"/>
    <col min="10" max="10" width="1.7109375" style="3" hidden="1" customWidth="1"/>
    <col min="11" max="11" width="15" style="2" customWidth="1"/>
    <col min="12" max="12" width="1.7109375" style="3" hidden="1" customWidth="1"/>
    <col min="13" max="13" width="15" style="2" customWidth="1"/>
    <col min="14" max="14" width="1.7109375" style="3" hidden="1" customWidth="1"/>
    <col min="15" max="15" width="15" style="2" customWidth="1"/>
    <col min="16" max="16" width="11.42578125" style="1"/>
    <col min="24" max="16384" width="11.42578125" style="1"/>
  </cols>
  <sheetData>
    <row r="1" spans="2:25" x14ac:dyDescent="0.2">
      <c r="J1" s="2"/>
      <c r="L1" s="2"/>
      <c r="N1" s="2"/>
      <c r="P1"/>
      <c r="X1"/>
      <c r="Y1"/>
    </row>
    <row r="2" spans="2:25" x14ac:dyDescent="0.2">
      <c r="D2" s="24" t="s">
        <v>150</v>
      </c>
      <c r="I2" s="131" t="s">
        <v>237</v>
      </c>
      <c r="J2" s="2"/>
      <c r="L2" s="2"/>
      <c r="N2" s="2"/>
      <c r="P2"/>
      <c r="X2"/>
      <c r="Y2"/>
    </row>
    <row r="3" spans="2:25" x14ac:dyDescent="0.2">
      <c r="D3" s="24"/>
      <c r="J3" s="2"/>
      <c r="L3" s="2"/>
      <c r="N3" s="2"/>
      <c r="P3"/>
      <c r="X3"/>
      <c r="Y3"/>
    </row>
    <row r="4" spans="2:25" s="69" customFormat="1" ht="18.75" x14ac:dyDescent="0.3">
      <c r="D4" s="69" t="s">
        <v>417</v>
      </c>
      <c r="J4" s="70"/>
      <c r="K4" s="70"/>
      <c r="L4" s="70"/>
      <c r="M4" s="70"/>
      <c r="N4" s="70"/>
      <c r="O4" s="70"/>
      <c r="P4"/>
      <c r="Q4"/>
      <c r="R4"/>
      <c r="S4"/>
      <c r="T4"/>
      <c r="U4"/>
      <c r="V4"/>
      <c r="W4"/>
      <c r="X4"/>
      <c r="Y4"/>
    </row>
    <row r="5" spans="2:25" x14ac:dyDescent="0.2">
      <c r="J5" s="2"/>
      <c r="K5" s="68"/>
      <c r="L5" s="2"/>
      <c r="M5" s="68"/>
      <c r="N5" s="2"/>
      <c r="P5"/>
      <c r="X5"/>
      <c r="Y5"/>
    </row>
    <row r="6" spans="2:25" x14ac:dyDescent="0.2">
      <c r="D6" s="65"/>
      <c r="E6" s="66" t="s">
        <v>149</v>
      </c>
      <c r="F6" s="65"/>
      <c r="G6" s="65"/>
      <c r="H6" s="65"/>
      <c r="I6" s="65"/>
      <c r="J6" s="65"/>
      <c r="K6" s="64" t="s">
        <v>84</v>
      </c>
      <c r="L6" s="65"/>
      <c r="M6" s="63">
        <v>44742</v>
      </c>
      <c r="N6" s="65"/>
      <c r="O6" s="63">
        <v>44561</v>
      </c>
      <c r="P6"/>
      <c r="X6"/>
      <c r="Y6"/>
    </row>
    <row r="7" spans="2:25" x14ac:dyDescent="0.2">
      <c r="J7" s="2"/>
      <c r="K7" s="60"/>
      <c r="L7" s="2"/>
      <c r="M7" s="59"/>
      <c r="N7" s="2"/>
      <c r="O7" s="59"/>
      <c r="P7"/>
      <c r="X7"/>
      <c r="Y7"/>
    </row>
    <row r="8" spans="2:25" ht="16.5" customHeight="1" x14ac:dyDescent="0.2">
      <c r="D8" s="36"/>
      <c r="E8" s="35" t="s">
        <v>147</v>
      </c>
      <c r="F8" s="34"/>
      <c r="G8" s="34"/>
      <c r="H8" s="34"/>
      <c r="I8" s="34"/>
      <c r="J8" s="132"/>
      <c r="K8" s="133"/>
      <c r="L8" s="2"/>
      <c r="M8" s="32">
        <f>+M10+M21+M26+M31+M39+M47</f>
        <v>29395415</v>
      </c>
      <c r="N8" s="2"/>
      <c r="O8" s="32">
        <f>+O10+O21+O26+O31+O39+O47</f>
        <v>30763320</v>
      </c>
      <c r="P8"/>
      <c r="X8"/>
      <c r="Y8"/>
    </row>
    <row r="9" spans="2:25" ht="8.25" customHeight="1" x14ac:dyDescent="0.2">
      <c r="D9" s="21"/>
      <c r="I9" s="17"/>
      <c r="J9" s="2"/>
      <c r="K9" s="16"/>
      <c r="L9" s="2"/>
      <c r="M9" s="134"/>
      <c r="N9" s="2"/>
      <c r="O9" s="134"/>
      <c r="P9"/>
      <c r="X9"/>
      <c r="Y9"/>
    </row>
    <row r="10" spans="2:25" x14ac:dyDescent="0.2">
      <c r="D10" s="20"/>
      <c r="E10" s="24" t="s">
        <v>145</v>
      </c>
      <c r="I10" s="17"/>
      <c r="J10" s="2"/>
      <c r="K10" s="23">
        <v>5</v>
      </c>
      <c r="L10" s="2"/>
      <c r="M10" s="44">
        <f>+SUM(M11:M19)</f>
        <v>7004600</v>
      </c>
      <c r="N10" s="2"/>
      <c r="O10" s="44">
        <f>+SUM(O11:O19)</f>
        <v>8063067</v>
      </c>
      <c r="P10"/>
      <c r="X10"/>
      <c r="Y10"/>
    </row>
    <row r="11" spans="2:25" ht="12.75" customHeight="1" x14ac:dyDescent="0.2">
      <c r="B11" s="1" t="s">
        <v>238</v>
      </c>
      <c r="D11" s="20"/>
      <c r="E11" s="19" t="s">
        <v>15</v>
      </c>
      <c r="F11" s="1" t="s">
        <v>239</v>
      </c>
      <c r="I11" s="17"/>
      <c r="J11" s="2"/>
      <c r="K11" s="23"/>
      <c r="L11" s="2"/>
      <c r="M11" s="43">
        <v>0</v>
      </c>
      <c r="N11" s="2"/>
      <c r="O11" s="44"/>
      <c r="P11"/>
      <c r="X11"/>
      <c r="Y11"/>
    </row>
    <row r="12" spans="2:25" ht="12.75" customHeight="1" x14ac:dyDescent="0.2">
      <c r="B12" s="1" t="s">
        <v>240</v>
      </c>
      <c r="D12" s="20"/>
      <c r="E12" s="19" t="s">
        <v>12</v>
      </c>
      <c r="F12" s="1" t="s">
        <v>241</v>
      </c>
      <c r="I12" s="17"/>
      <c r="J12" s="2"/>
      <c r="K12" s="23"/>
      <c r="L12" s="2"/>
      <c r="M12" s="43">
        <v>0</v>
      </c>
      <c r="N12" s="135"/>
      <c r="O12" s="44"/>
      <c r="P12"/>
      <c r="X12"/>
      <c r="Y12"/>
    </row>
    <row r="13" spans="2:25" ht="12.75" customHeight="1" x14ac:dyDescent="0.2">
      <c r="B13" s="1" t="s">
        <v>242</v>
      </c>
      <c r="D13" s="20"/>
      <c r="E13" s="19" t="s">
        <v>10</v>
      </c>
      <c r="F13" s="1" t="s">
        <v>243</v>
      </c>
      <c r="I13" s="17"/>
      <c r="J13" s="2"/>
      <c r="K13" s="23"/>
      <c r="L13" s="2"/>
      <c r="M13" s="43">
        <v>0</v>
      </c>
      <c r="N13" s="135"/>
      <c r="O13" s="44"/>
      <c r="P13"/>
      <c r="X13"/>
      <c r="Y13"/>
    </row>
    <row r="14" spans="2:25" x14ac:dyDescent="0.2">
      <c r="B14" s="1" t="s">
        <v>143</v>
      </c>
      <c r="D14" s="73"/>
      <c r="E14" s="19" t="s">
        <v>5</v>
      </c>
      <c r="F14" s="1" t="s">
        <v>142</v>
      </c>
      <c r="I14" s="17"/>
      <c r="J14" s="2"/>
      <c r="K14" s="76"/>
      <c r="L14" s="2"/>
      <c r="M14" s="43">
        <v>6969180</v>
      </c>
      <c r="N14" s="135"/>
      <c r="O14" s="43">
        <v>7964777</v>
      </c>
      <c r="P14"/>
      <c r="X14"/>
      <c r="Y14"/>
    </row>
    <row r="15" spans="2:25" x14ac:dyDescent="0.2">
      <c r="B15" s="1" t="s">
        <v>141</v>
      </c>
      <c r="D15" s="73"/>
      <c r="E15" s="19" t="s">
        <v>244</v>
      </c>
      <c r="F15" s="1" t="s">
        <v>245</v>
      </c>
      <c r="I15" s="17"/>
      <c r="J15" s="2"/>
      <c r="K15" s="16"/>
      <c r="L15" s="2"/>
      <c r="M15" s="43">
        <v>35420</v>
      </c>
      <c r="N15" s="135"/>
      <c r="O15" s="43">
        <v>98290</v>
      </c>
      <c r="P15"/>
      <c r="X15"/>
      <c r="Y15"/>
    </row>
    <row r="16" spans="2:25" ht="12.75" customHeight="1" x14ac:dyDescent="0.2">
      <c r="B16" s="1" t="s">
        <v>246</v>
      </c>
      <c r="D16" s="73"/>
      <c r="E16" s="19" t="s">
        <v>2</v>
      </c>
      <c r="F16" s="1" t="s">
        <v>247</v>
      </c>
      <c r="I16" s="17"/>
      <c r="J16" s="2"/>
      <c r="K16" s="16"/>
      <c r="L16" s="2"/>
      <c r="M16" s="43">
        <v>0</v>
      </c>
      <c r="N16" s="135"/>
      <c r="O16" s="43"/>
      <c r="P16"/>
      <c r="X16"/>
      <c r="Y16"/>
    </row>
    <row r="17" spans="2:25" ht="12.75" customHeight="1" x14ac:dyDescent="0.2">
      <c r="B17" s="1" t="s">
        <v>248</v>
      </c>
      <c r="D17" s="73"/>
      <c r="E17" s="19" t="s">
        <v>249</v>
      </c>
      <c r="F17" s="1" t="s">
        <v>250</v>
      </c>
      <c r="I17" s="17"/>
      <c r="J17" s="2"/>
      <c r="K17" s="16"/>
      <c r="L17" s="2"/>
      <c r="M17" s="43">
        <v>0</v>
      </c>
      <c r="N17" s="135"/>
      <c r="O17" s="43"/>
      <c r="P17"/>
      <c r="X17"/>
      <c r="Y17"/>
    </row>
    <row r="18" spans="2:25" ht="12.75" customHeight="1" x14ac:dyDescent="0.2">
      <c r="B18" s="1" t="s">
        <v>251</v>
      </c>
      <c r="D18" s="73"/>
      <c r="E18" s="19" t="s">
        <v>252</v>
      </c>
      <c r="F18" s="1" t="s">
        <v>253</v>
      </c>
      <c r="I18" s="17"/>
      <c r="J18" s="2"/>
      <c r="K18" s="16"/>
      <c r="L18" s="2"/>
      <c r="M18" s="43">
        <v>0</v>
      </c>
      <c r="N18" s="135"/>
      <c r="O18" s="43"/>
      <c r="P18"/>
      <c r="X18"/>
      <c r="Y18"/>
    </row>
    <row r="19" spans="2:25" ht="12.75" customHeight="1" x14ac:dyDescent="0.2">
      <c r="B19" s="1" t="s">
        <v>254</v>
      </c>
      <c r="D19" s="73"/>
      <c r="E19" s="19" t="s">
        <v>255</v>
      </c>
      <c r="F19" s="1" t="s">
        <v>256</v>
      </c>
      <c r="I19" s="17"/>
      <c r="J19" s="2"/>
      <c r="K19" s="16"/>
      <c r="L19" s="2"/>
      <c r="M19" s="43">
        <v>0</v>
      </c>
      <c r="N19" s="135"/>
      <c r="O19" s="43"/>
      <c r="P19"/>
      <c r="X19"/>
      <c r="Y19"/>
    </row>
    <row r="20" spans="2:25" ht="8.25" customHeight="1" x14ac:dyDescent="0.2">
      <c r="D20" s="73"/>
      <c r="I20" s="17"/>
      <c r="J20" s="2"/>
      <c r="K20" s="16"/>
      <c r="L20" s="2"/>
      <c r="M20" s="43"/>
      <c r="N20" s="135"/>
      <c r="O20" s="43"/>
      <c r="P20"/>
      <c r="X20"/>
      <c r="Y20"/>
    </row>
    <row r="21" spans="2:25" x14ac:dyDescent="0.2">
      <c r="D21" s="73"/>
      <c r="E21" s="24" t="s">
        <v>138</v>
      </c>
      <c r="I21" s="17"/>
      <c r="J21" s="2"/>
      <c r="K21" s="23">
        <v>4</v>
      </c>
      <c r="L21" s="2"/>
      <c r="M21" s="44">
        <f>+SUM(M22:M24)</f>
        <v>10178548</v>
      </c>
      <c r="N21" s="135"/>
      <c r="O21" s="44">
        <f>+SUM(O22:O24)</f>
        <v>10677678</v>
      </c>
      <c r="P21"/>
      <c r="X21"/>
      <c r="Y21"/>
    </row>
    <row r="22" spans="2:25" x14ac:dyDescent="0.2">
      <c r="B22" s="1" t="s">
        <v>137</v>
      </c>
      <c r="D22" s="73"/>
      <c r="E22" s="19" t="s">
        <v>15</v>
      </c>
      <c r="F22" s="1" t="s">
        <v>136</v>
      </c>
      <c r="I22" s="17"/>
      <c r="J22" s="2"/>
      <c r="K22" s="16"/>
      <c r="L22" s="2"/>
      <c r="M22" s="43">
        <v>1469649</v>
      </c>
      <c r="N22" s="135"/>
      <c r="O22" s="43">
        <v>1494440</v>
      </c>
      <c r="P22"/>
      <c r="X22"/>
      <c r="Y22"/>
    </row>
    <row r="23" spans="2:25" x14ac:dyDescent="0.2">
      <c r="B23" s="1" t="s">
        <v>135</v>
      </c>
      <c r="D23" s="73"/>
      <c r="E23" s="19" t="s">
        <v>12</v>
      </c>
      <c r="F23" s="1" t="s">
        <v>134</v>
      </c>
      <c r="I23" s="17"/>
      <c r="J23" s="2"/>
      <c r="K23" s="16"/>
      <c r="L23" s="2"/>
      <c r="M23" s="43">
        <v>7631741</v>
      </c>
      <c r="N23" s="135"/>
      <c r="O23" s="43">
        <v>7709196</v>
      </c>
      <c r="P23"/>
      <c r="X23"/>
      <c r="Y23"/>
    </row>
    <row r="24" spans="2:25" x14ac:dyDescent="0.2">
      <c r="B24" s="1" t="s">
        <v>133</v>
      </c>
      <c r="D24" s="73"/>
      <c r="E24" s="19" t="s">
        <v>10</v>
      </c>
      <c r="F24" s="1" t="s">
        <v>257</v>
      </c>
      <c r="I24" s="17"/>
      <c r="J24" s="2"/>
      <c r="K24" s="16"/>
      <c r="L24" s="2"/>
      <c r="M24" s="43">
        <v>1077158</v>
      </c>
      <c r="N24" s="135"/>
      <c r="O24" s="43">
        <v>1474042</v>
      </c>
      <c r="P24"/>
      <c r="X24"/>
      <c r="Y24"/>
    </row>
    <row r="25" spans="2:25" ht="8.25" customHeight="1" x14ac:dyDescent="0.2">
      <c r="D25" s="73"/>
      <c r="I25" s="17"/>
      <c r="J25" s="2"/>
      <c r="K25" s="16"/>
      <c r="L25" s="2"/>
      <c r="M25" s="43"/>
      <c r="N25" s="135"/>
      <c r="O25" s="43"/>
      <c r="P25"/>
      <c r="X25"/>
      <c r="Y25"/>
    </row>
    <row r="26" spans="2:25" ht="12.75" customHeight="1" x14ac:dyDescent="0.2">
      <c r="D26" s="74"/>
      <c r="E26" s="24" t="s">
        <v>258</v>
      </c>
      <c r="I26" s="17"/>
      <c r="J26" s="2"/>
      <c r="K26" s="23"/>
      <c r="L26" s="2"/>
      <c r="M26" s="44">
        <f>+SUM(M27:M28)</f>
        <v>0</v>
      </c>
      <c r="N26" s="135"/>
      <c r="O26" s="44">
        <f>+SUM(O27:O28)</f>
        <v>0</v>
      </c>
      <c r="P26"/>
      <c r="X26"/>
      <c r="Y26"/>
    </row>
    <row r="27" spans="2:25" ht="12.75" customHeight="1" x14ac:dyDescent="0.2">
      <c r="B27" s="1" t="s">
        <v>259</v>
      </c>
      <c r="D27" s="73"/>
      <c r="E27" s="19" t="s">
        <v>15</v>
      </c>
      <c r="F27" s="1" t="s">
        <v>136</v>
      </c>
      <c r="I27" s="17"/>
      <c r="J27" s="2"/>
      <c r="K27" s="16"/>
      <c r="L27" s="2"/>
      <c r="M27" s="43">
        <v>0</v>
      </c>
      <c r="N27" s="135"/>
      <c r="O27" s="43"/>
      <c r="P27"/>
      <c r="X27"/>
      <c r="Y27"/>
    </row>
    <row r="28" spans="2:25" ht="12.75" customHeight="1" x14ac:dyDescent="0.2">
      <c r="B28" s="1" t="s">
        <v>260</v>
      </c>
      <c r="D28" s="73"/>
      <c r="E28" s="19" t="s">
        <v>12</v>
      </c>
      <c r="F28" s="1" t="s">
        <v>134</v>
      </c>
      <c r="I28" s="17"/>
      <c r="J28" s="2"/>
      <c r="K28" s="16"/>
      <c r="L28" s="2"/>
      <c r="M28" s="43">
        <v>0</v>
      </c>
      <c r="N28" s="135"/>
      <c r="O28" s="43"/>
      <c r="P28"/>
      <c r="X28"/>
      <c r="Y28"/>
    </row>
    <row r="29" spans="2:25" ht="12.75" customHeight="1" x14ac:dyDescent="0.2">
      <c r="D29" s="73"/>
      <c r="I29" s="17"/>
      <c r="J29" s="2"/>
      <c r="K29" s="16"/>
      <c r="L29" s="2"/>
      <c r="M29" s="43"/>
      <c r="N29" s="135"/>
      <c r="O29" s="43"/>
      <c r="P29"/>
      <c r="X29"/>
      <c r="Y29"/>
    </row>
    <row r="30" spans="2:25" x14ac:dyDescent="0.2">
      <c r="D30" s="74"/>
      <c r="E30" s="24" t="s">
        <v>261</v>
      </c>
      <c r="I30" s="17"/>
      <c r="J30" s="2"/>
      <c r="K30" s="23">
        <v>7</v>
      </c>
      <c r="L30" s="2"/>
      <c r="M30" s="43"/>
      <c r="N30" s="135"/>
      <c r="O30" s="43"/>
      <c r="P30"/>
      <c r="X30"/>
      <c r="Y30"/>
    </row>
    <row r="31" spans="2:25" x14ac:dyDescent="0.2">
      <c r="D31" s="74"/>
      <c r="E31" s="24" t="s">
        <v>262</v>
      </c>
      <c r="I31" s="17"/>
      <c r="J31" s="2"/>
      <c r="K31" s="23"/>
      <c r="L31" s="2"/>
      <c r="M31" s="44">
        <f>+SUM(M32:M37)</f>
        <v>9832382</v>
      </c>
      <c r="N31" s="135"/>
      <c r="O31" s="44">
        <f>+SUM(O32:O37)</f>
        <v>9903417</v>
      </c>
      <c r="P31"/>
      <c r="X31"/>
      <c r="Y31"/>
    </row>
    <row r="32" spans="2:25" x14ac:dyDescent="0.2">
      <c r="B32" s="1" t="s">
        <v>129</v>
      </c>
      <c r="D32" s="73"/>
      <c r="E32" s="19" t="s">
        <v>15</v>
      </c>
      <c r="F32" s="1" t="s">
        <v>263</v>
      </c>
      <c r="I32" s="17"/>
      <c r="J32" s="2"/>
      <c r="K32" s="16"/>
      <c r="L32" s="2"/>
      <c r="M32" s="43">
        <v>558604</v>
      </c>
      <c r="N32" s="135"/>
      <c r="O32" s="43">
        <v>808604</v>
      </c>
      <c r="P32"/>
      <c r="X32"/>
      <c r="Y32"/>
    </row>
    <row r="33" spans="1:25" x14ac:dyDescent="0.2">
      <c r="B33" s="1" t="s">
        <v>127</v>
      </c>
      <c r="D33" s="73"/>
      <c r="E33" s="19" t="s">
        <v>12</v>
      </c>
      <c r="F33" s="1" t="s">
        <v>264</v>
      </c>
      <c r="I33" s="17"/>
      <c r="J33" s="2"/>
      <c r="K33" s="16"/>
      <c r="L33" s="2"/>
      <c r="M33" s="43">
        <v>9273778</v>
      </c>
      <c r="N33" s="135"/>
      <c r="O33" s="43">
        <v>9094813</v>
      </c>
      <c r="P33"/>
      <c r="X33"/>
      <c r="Y33"/>
    </row>
    <row r="34" spans="1:25" ht="12.75" customHeight="1" x14ac:dyDescent="0.2">
      <c r="B34" s="1" t="s">
        <v>265</v>
      </c>
      <c r="D34" s="73"/>
      <c r="E34" s="19" t="s">
        <v>10</v>
      </c>
      <c r="F34" s="1" t="s">
        <v>266</v>
      </c>
      <c r="I34" s="17"/>
      <c r="J34" s="2"/>
      <c r="K34" s="16"/>
      <c r="L34" s="2"/>
      <c r="M34" s="43">
        <v>0</v>
      </c>
      <c r="N34" s="135"/>
      <c r="O34" s="43"/>
      <c r="P34"/>
      <c r="X34"/>
      <c r="Y34"/>
    </row>
    <row r="35" spans="1:25" ht="12.75" customHeight="1" x14ac:dyDescent="0.2">
      <c r="B35" s="1" t="s">
        <v>267</v>
      </c>
      <c r="D35" s="73"/>
      <c r="E35" s="19" t="s">
        <v>5</v>
      </c>
      <c r="F35" s="1" t="s">
        <v>268</v>
      </c>
      <c r="I35" s="17"/>
      <c r="J35" s="2"/>
      <c r="K35" s="16"/>
      <c r="L35" s="2"/>
      <c r="M35" s="43">
        <v>0</v>
      </c>
      <c r="N35" s="135"/>
      <c r="O35" s="43"/>
      <c r="P35"/>
      <c r="X35"/>
      <c r="Y35"/>
    </row>
    <row r="36" spans="1:25" ht="12.75" customHeight="1" x14ac:dyDescent="0.2">
      <c r="B36" s="1" t="s">
        <v>269</v>
      </c>
      <c r="D36" s="73"/>
      <c r="E36" s="19" t="s">
        <v>244</v>
      </c>
      <c r="F36" s="1" t="s">
        <v>96</v>
      </c>
      <c r="I36" s="17"/>
      <c r="J36" s="2"/>
      <c r="K36" s="16"/>
      <c r="L36" s="2"/>
      <c r="M36" s="43">
        <v>0</v>
      </c>
      <c r="N36" s="135"/>
      <c r="O36" s="43"/>
      <c r="P36"/>
      <c r="X36"/>
      <c r="Y36"/>
    </row>
    <row r="37" spans="1:25" ht="12.75" customHeight="1" x14ac:dyDescent="0.2">
      <c r="B37" s="1" t="s">
        <v>270</v>
      </c>
      <c r="D37" s="73"/>
      <c r="E37" s="19" t="s">
        <v>2</v>
      </c>
      <c r="F37" s="1" t="s">
        <v>271</v>
      </c>
      <c r="I37" s="17"/>
      <c r="J37" s="2"/>
      <c r="K37" s="16"/>
      <c r="L37" s="2"/>
      <c r="M37" s="43">
        <v>0</v>
      </c>
      <c r="N37" s="135"/>
      <c r="O37" s="43"/>
      <c r="P37"/>
      <c r="X37"/>
      <c r="Y37"/>
    </row>
    <row r="38" spans="1:25" ht="8.25" customHeight="1" x14ac:dyDescent="0.2">
      <c r="D38" s="21"/>
      <c r="I38" s="17"/>
      <c r="J38" s="2"/>
      <c r="K38" s="16"/>
      <c r="L38" s="2"/>
      <c r="M38" s="43"/>
      <c r="N38" s="135"/>
      <c r="O38" s="43"/>
      <c r="P38"/>
      <c r="X38"/>
      <c r="Y38"/>
    </row>
    <row r="39" spans="1:25" x14ac:dyDescent="0.2">
      <c r="D39" s="74"/>
      <c r="E39" s="24" t="s">
        <v>124</v>
      </c>
      <c r="I39" s="17"/>
      <c r="J39" s="2"/>
      <c r="K39" s="137">
        <v>7</v>
      </c>
      <c r="L39" s="2"/>
      <c r="M39" s="44">
        <f>+SUM(M40:M45)</f>
        <v>745546</v>
      </c>
      <c r="N39" s="135"/>
      <c r="O39" s="44">
        <f>+SUM(O40:O45)</f>
        <v>672319</v>
      </c>
      <c r="P39"/>
      <c r="X39"/>
      <c r="Y39"/>
    </row>
    <row r="40" spans="1:25" x14ac:dyDescent="0.2">
      <c r="B40" s="1" t="s">
        <v>272</v>
      </c>
      <c r="D40" s="73"/>
      <c r="E40" s="19" t="s">
        <v>15</v>
      </c>
      <c r="F40" s="1" t="s">
        <v>263</v>
      </c>
      <c r="I40" s="17"/>
      <c r="J40" s="2"/>
      <c r="K40" s="16"/>
      <c r="L40" s="2"/>
      <c r="M40" s="43">
        <v>120467</v>
      </c>
      <c r="N40" s="135"/>
      <c r="O40" s="43">
        <v>120467</v>
      </c>
      <c r="P40"/>
      <c r="X40"/>
      <c r="Y40"/>
    </row>
    <row r="41" spans="1:25" ht="12.75" customHeight="1" x14ac:dyDescent="0.2">
      <c r="B41" s="1" t="s">
        <v>273</v>
      </c>
      <c r="D41" s="73"/>
      <c r="E41" s="19" t="s">
        <v>12</v>
      </c>
      <c r="F41" s="1" t="s">
        <v>264</v>
      </c>
      <c r="I41" s="17"/>
      <c r="J41" s="2"/>
      <c r="K41" s="16"/>
      <c r="L41" s="2"/>
      <c r="M41" s="43">
        <v>0</v>
      </c>
      <c r="N41" s="135"/>
      <c r="O41" s="43"/>
      <c r="P41"/>
      <c r="X41"/>
      <c r="Y41"/>
    </row>
    <row r="42" spans="1:25" ht="12.75" customHeight="1" x14ac:dyDescent="0.2">
      <c r="B42" s="1" t="s">
        <v>274</v>
      </c>
      <c r="D42" s="73"/>
      <c r="E42" s="19" t="s">
        <v>10</v>
      </c>
      <c r="F42" s="1" t="s">
        <v>266</v>
      </c>
      <c r="I42" s="17"/>
      <c r="J42" s="2"/>
      <c r="K42" s="16"/>
      <c r="L42" s="2"/>
      <c r="M42" s="43">
        <v>0</v>
      </c>
      <c r="N42" s="135"/>
      <c r="O42" s="43"/>
      <c r="P42"/>
      <c r="X42"/>
      <c r="Y42"/>
    </row>
    <row r="43" spans="1:25" x14ac:dyDescent="0.2">
      <c r="B43" s="1" t="s">
        <v>275</v>
      </c>
      <c r="D43" s="73"/>
      <c r="E43" s="19" t="s">
        <v>5</v>
      </c>
      <c r="F43" s="1" t="s">
        <v>268</v>
      </c>
      <c r="I43" s="17"/>
      <c r="J43" s="2"/>
      <c r="K43" s="16"/>
      <c r="L43" s="2"/>
      <c r="M43" s="43">
        <v>1000</v>
      </c>
      <c r="N43" s="135"/>
      <c r="O43" s="43">
        <v>1000</v>
      </c>
      <c r="P43"/>
      <c r="X43"/>
      <c r="Y43"/>
    </row>
    <row r="44" spans="1:25" x14ac:dyDescent="0.2">
      <c r="A44" s="24"/>
      <c r="B44" s="1" t="s">
        <v>276</v>
      </c>
      <c r="D44" s="73"/>
      <c r="E44" s="19" t="s">
        <v>244</v>
      </c>
      <c r="F44" s="1" t="s">
        <v>96</v>
      </c>
      <c r="I44" s="17"/>
      <c r="J44" s="2"/>
      <c r="K44" s="16"/>
      <c r="L44" s="2"/>
      <c r="M44" s="43">
        <v>624079</v>
      </c>
      <c r="N44" s="135"/>
      <c r="O44" s="43">
        <v>550852</v>
      </c>
      <c r="P44"/>
      <c r="X44"/>
      <c r="Y44"/>
    </row>
    <row r="45" spans="1:25" ht="12.75" customHeight="1" x14ac:dyDescent="0.2">
      <c r="A45" s="24"/>
      <c r="B45" s="1" t="s">
        <v>277</v>
      </c>
      <c r="D45" s="73"/>
      <c r="E45" s="19" t="s">
        <v>2</v>
      </c>
      <c r="F45" s="1" t="s">
        <v>271</v>
      </c>
      <c r="I45" s="17"/>
      <c r="J45" s="2"/>
      <c r="K45" s="16"/>
      <c r="L45" s="2"/>
      <c r="M45" s="43">
        <v>0</v>
      </c>
      <c r="N45" s="135"/>
      <c r="O45" s="43"/>
      <c r="P45"/>
      <c r="X45"/>
      <c r="Y45"/>
    </row>
    <row r="46" spans="1:25" ht="8.25" customHeight="1" x14ac:dyDescent="0.2">
      <c r="A46" s="24"/>
      <c r="B46" s="24"/>
      <c r="D46" s="73"/>
      <c r="I46" s="17"/>
      <c r="J46" s="2"/>
      <c r="K46" s="16"/>
      <c r="L46" s="2"/>
      <c r="M46" s="43"/>
      <c r="N46" s="135"/>
      <c r="O46" s="43"/>
      <c r="P46"/>
      <c r="X46"/>
      <c r="Y46"/>
    </row>
    <row r="47" spans="1:25" x14ac:dyDescent="0.2">
      <c r="A47" s="24"/>
      <c r="B47" s="138" t="s">
        <v>123</v>
      </c>
      <c r="D47" s="74"/>
      <c r="E47" s="24" t="s">
        <v>122</v>
      </c>
      <c r="I47" s="17"/>
      <c r="J47" s="2"/>
      <c r="K47" s="23">
        <v>10</v>
      </c>
      <c r="L47" s="2"/>
      <c r="M47" s="44">
        <v>1634339</v>
      </c>
      <c r="N47" s="135"/>
      <c r="O47" s="44">
        <v>1446839</v>
      </c>
      <c r="P47"/>
      <c r="X47"/>
      <c r="Y47"/>
    </row>
    <row r="48" spans="1:25" ht="8.25" customHeight="1" x14ac:dyDescent="0.2">
      <c r="D48" s="75"/>
      <c r="E48" s="49"/>
      <c r="F48" s="49"/>
      <c r="G48" s="49"/>
      <c r="H48" s="49"/>
      <c r="I48" s="48"/>
      <c r="J48" s="2"/>
      <c r="K48" s="47"/>
      <c r="L48" s="2"/>
      <c r="M48" s="139"/>
      <c r="N48" s="77"/>
      <c r="O48" s="139"/>
      <c r="P48"/>
      <c r="X48"/>
      <c r="Y48"/>
    </row>
    <row r="49" spans="2:25" x14ac:dyDescent="0.2">
      <c r="E49" s="25"/>
      <c r="J49" s="2"/>
      <c r="K49" s="3"/>
      <c r="L49" s="2"/>
      <c r="M49" s="77"/>
      <c r="N49" s="77"/>
      <c r="O49" s="77"/>
      <c r="P49"/>
      <c r="X49"/>
      <c r="Y49"/>
    </row>
    <row r="50" spans="2:25" ht="16.5" customHeight="1" x14ac:dyDescent="0.2">
      <c r="D50" s="36"/>
      <c r="E50" s="35" t="s">
        <v>120</v>
      </c>
      <c r="F50" s="34"/>
      <c r="G50" s="34"/>
      <c r="H50" s="34"/>
      <c r="I50" s="34"/>
      <c r="J50" s="132"/>
      <c r="K50" s="133"/>
      <c r="L50" s="2"/>
      <c r="M50" s="140">
        <f>+M52+M54+M62+M71+M79+M87+M89</f>
        <v>36983131.25</v>
      </c>
      <c r="N50" s="77"/>
      <c r="O50" s="140">
        <f>+O52+O54+O62+O71+O79+O87+O89</f>
        <v>32716932</v>
      </c>
      <c r="P50"/>
      <c r="X50"/>
      <c r="Y50"/>
    </row>
    <row r="51" spans="2:25" ht="8.25" customHeight="1" x14ac:dyDescent="0.2">
      <c r="D51" s="31"/>
      <c r="E51" s="30"/>
      <c r="F51" s="30"/>
      <c r="G51" s="30"/>
      <c r="H51" s="30"/>
      <c r="I51" s="29"/>
      <c r="J51" s="2"/>
      <c r="K51" s="28"/>
      <c r="L51" s="2"/>
      <c r="M51" s="134"/>
      <c r="N51" s="77"/>
      <c r="O51" s="134"/>
      <c r="P51"/>
      <c r="X51"/>
      <c r="Y51"/>
    </row>
    <row r="52" spans="2:25" ht="12.75" customHeight="1" x14ac:dyDescent="0.2">
      <c r="B52" s="138" t="s">
        <v>278</v>
      </c>
      <c r="D52" s="21"/>
      <c r="E52" s="24" t="s">
        <v>279</v>
      </c>
      <c r="I52" s="17"/>
      <c r="J52" s="2"/>
      <c r="K52" s="16"/>
      <c r="L52" s="2"/>
      <c r="M52" s="43"/>
      <c r="N52" s="77"/>
      <c r="O52" s="43"/>
      <c r="P52"/>
      <c r="X52"/>
      <c r="Y52"/>
    </row>
    <row r="53" spans="2:25" ht="12.75" customHeight="1" x14ac:dyDescent="0.2">
      <c r="D53" s="21"/>
      <c r="I53" s="17"/>
      <c r="J53" s="2"/>
      <c r="K53" s="16"/>
      <c r="L53" s="2"/>
      <c r="M53" s="43"/>
      <c r="N53" s="77"/>
      <c r="O53" s="43"/>
      <c r="P53"/>
      <c r="X53"/>
      <c r="Y53"/>
    </row>
    <row r="54" spans="2:25" x14ac:dyDescent="0.2">
      <c r="D54" s="74"/>
      <c r="E54" s="24" t="s">
        <v>118</v>
      </c>
      <c r="I54" s="17"/>
      <c r="J54" s="2"/>
      <c r="K54" s="23">
        <v>8</v>
      </c>
      <c r="L54" s="2"/>
      <c r="M54" s="44">
        <f>+SUM(M55:M60)</f>
        <v>548075</v>
      </c>
      <c r="N54" s="77"/>
      <c r="O54" s="44">
        <f>+SUM(O55:O60)</f>
        <v>851842</v>
      </c>
      <c r="P54"/>
      <c r="X54"/>
      <c r="Y54"/>
    </row>
    <row r="55" spans="2:25" x14ac:dyDescent="0.2">
      <c r="B55" s="138" t="s">
        <v>117</v>
      </c>
      <c r="D55" s="73"/>
      <c r="E55" s="19" t="s">
        <v>15</v>
      </c>
      <c r="F55" s="1" t="s">
        <v>116</v>
      </c>
      <c r="I55" s="17"/>
      <c r="J55" s="2"/>
      <c r="K55" s="16"/>
      <c r="L55" s="2"/>
      <c r="M55" s="43">
        <v>750</v>
      </c>
      <c r="N55" s="77"/>
      <c r="O55" s="43">
        <v>393590</v>
      </c>
      <c r="P55"/>
      <c r="X55"/>
      <c r="Y55"/>
    </row>
    <row r="56" spans="2:25" x14ac:dyDescent="0.2">
      <c r="B56" s="138" t="s">
        <v>115</v>
      </c>
      <c r="D56" s="73"/>
      <c r="E56" s="19" t="s">
        <v>12</v>
      </c>
      <c r="F56" s="1" t="s">
        <v>114</v>
      </c>
      <c r="I56" s="17"/>
      <c r="J56" s="2"/>
      <c r="K56" s="16"/>
      <c r="L56" s="2"/>
      <c r="M56" s="43">
        <v>527565</v>
      </c>
      <c r="N56" s="77"/>
      <c r="O56" s="43">
        <v>438492</v>
      </c>
      <c r="P56"/>
      <c r="X56"/>
      <c r="Y56"/>
    </row>
    <row r="57" spans="2:25" ht="12.75" customHeight="1" x14ac:dyDescent="0.2">
      <c r="B57" s="138" t="s">
        <v>280</v>
      </c>
      <c r="D57" s="73"/>
      <c r="E57" s="19" t="s">
        <v>10</v>
      </c>
      <c r="F57" s="1" t="s">
        <v>281</v>
      </c>
      <c r="I57" s="17"/>
      <c r="J57" s="2"/>
      <c r="K57" s="16"/>
      <c r="L57" s="2"/>
      <c r="M57" s="43">
        <v>0</v>
      </c>
      <c r="N57" s="77"/>
      <c r="O57" s="43"/>
      <c r="P57"/>
      <c r="X57"/>
      <c r="Y57"/>
    </row>
    <row r="58" spans="2:25" ht="12.75" customHeight="1" x14ac:dyDescent="0.2">
      <c r="B58" s="138" t="s">
        <v>282</v>
      </c>
      <c r="D58" s="73"/>
      <c r="E58" s="19" t="s">
        <v>5</v>
      </c>
      <c r="F58" s="1" t="s">
        <v>283</v>
      </c>
      <c r="I58" s="17"/>
      <c r="J58" s="2"/>
      <c r="K58" s="16"/>
      <c r="L58" s="2"/>
      <c r="M58" s="43">
        <v>0</v>
      </c>
      <c r="N58" s="77"/>
      <c r="O58" s="43"/>
      <c r="P58"/>
      <c r="X58"/>
      <c r="Y58"/>
    </row>
    <row r="59" spans="2:25" ht="12.75" customHeight="1" x14ac:dyDescent="0.2">
      <c r="B59" s="138" t="s">
        <v>284</v>
      </c>
      <c r="D59" s="73"/>
      <c r="E59" s="19" t="s">
        <v>244</v>
      </c>
      <c r="F59" s="1" t="s">
        <v>285</v>
      </c>
      <c r="I59" s="17"/>
      <c r="J59" s="2"/>
      <c r="K59" s="16"/>
      <c r="L59" s="2"/>
      <c r="M59" s="43">
        <v>0</v>
      </c>
      <c r="N59" s="77"/>
      <c r="O59" s="43"/>
      <c r="P59"/>
      <c r="X59"/>
      <c r="Y59"/>
    </row>
    <row r="60" spans="2:25" x14ac:dyDescent="0.2">
      <c r="B60" s="138" t="s">
        <v>113</v>
      </c>
      <c r="D60" s="73"/>
      <c r="E60" s="19" t="s">
        <v>2</v>
      </c>
      <c r="F60" s="1" t="s">
        <v>112</v>
      </c>
      <c r="I60" s="17"/>
      <c r="J60" s="2"/>
      <c r="K60" s="16"/>
      <c r="L60" s="2"/>
      <c r="M60" s="43">
        <v>19760</v>
      </c>
      <c r="N60" s="77"/>
      <c r="O60" s="43">
        <v>19760</v>
      </c>
      <c r="P60"/>
      <c r="X60"/>
      <c r="Y60"/>
    </row>
    <row r="61" spans="2:25" ht="8.25" customHeight="1" x14ac:dyDescent="0.2">
      <c r="D61" s="21"/>
      <c r="I61" s="17"/>
      <c r="J61" s="2"/>
      <c r="K61" s="16"/>
      <c r="L61" s="2"/>
      <c r="M61" s="43"/>
      <c r="N61" s="77"/>
      <c r="O61" s="43"/>
      <c r="P61"/>
      <c r="X61"/>
      <c r="Y61"/>
    </row>
    <row r="62" spans="2:25" x14ac:dyDescent="0.2">
      <c r="D62" s="74"/>
      <c r="E62" s="24" t="s">
        <v>110</v>
      </c>
      <c r="I62" s="17"/>
      <c r="J62" s="2"/>
      <c r="K62" s="23">
        <v>7</v>
      </c>
      <c r="L62" s="2"/>
      <c r="M62" s="44">
        <f>+SUM(M63:M69)</f>
        <v>21630586.16</v>
      </c>
      <c r="N62" s="135"/>
      <c r="O62" s="44">
        <f>+SUM(O63:O69)</f>
        <v>15849614</v>
      </c>
      <c r="P62"/>
      <c r="X62"/>
      <c r="Y62"/>
    </row>
    <row r="63" spans="2:25" x14ac:dyDescent="0.2">
      <c r="B63" s="138" t="s">
        <v>286</v>
      </c>
      <c r="D63" s="73"/>
      <c r="E63" s="19" t="s">
        <v>15</v>
      </c>
      <c r="F63" s="1" t="s">
        <v>108</v>
      </c>
      <c r="I63" s="17"/>
      <c r="J63" s="2"/>
      <c r="K63" s="16"/>
      <c r="L63" s="2"/>
      <c r="M63" s="43">
        <v>17137225.02</v>
      </c>
      <c r="N63" s="135"/>
      <c r="O63" s="43">
        <v>11912617</v>
      </c>
      <c r="P63"/>
      <c r="X63"/>
      <c r="Y63"/>
    </row>
    <row r="64" spans="2:25" x14ac:dyDescent="0.2">
      <c r="B64" s="138" t="s">
        <v>107</v>
      </c>
      <c r="D64" s="73"/>
      <c r="E64" s="19" t="s">
        <v>12</v>
      </c>
      <c r="F64" s="1" t="s">
        <v>287</v>
      </c>
      <c r="I64" s="17"/>
      <c r="J64" s="2"/>
      <c r="K64" s="16"/>
      <c r="L64" s="2"/>
      <c r="M64" s="43">
        <v>4456105.1399999997</v>
      </c>
      <c r="N64" s="135"/>
      <c r="O64" s="43">
        <v>3899502</v>
      </c>
      <c r="P64"/>
      <c r="X64"/>
      <c r="Y64"/>
    </row>
    <row r="65" spans="2:25" ht="12.75" customHeight="1" x14ac:dyDescent="0.2">
      <c r="B65" s="138" t="s">
        <v>288</v>
      </c>
      <c r="D65" s="73"/>
      <c r="E65" s="19" t="s">
        <v>10</v>
      </c>
      <c r="F65" s="1" t="s">
        <v>289</v>
      </c>
      <c r="I65" s="17"/>
      <c r="J65" s="2"/>
      <c r="K65" s="16"/>
      <c r="L65" s="2"/>
      <c r="M65" s="43">
        <v>0</v>
      </c>
      <c r="N65" s="135"/>
      <c r="O65" s="43">
        <v>0</v>
      </c>
      <c r="P65"/>
      <c r="X65"/>
      <c r="Y65"/>
    </row>
    <row r="66" spans="2:25" x14ac:dyDescent="0.2">
      <c r="B66" s="138" t="s">
        <v>105</v>
      </c>
      <c r="D66" s="73"/>
      <c r="E66" s="19" t="s">
        <v>5</v>
      </c>
      <c r="F66" s="1" t="s">
        <v>290</v>
      </c>
      <c r="I66" s="17"/>
      <c r="J66" s="2"/>
      <c r="K66" s="16"/>
      <c r="L66" s="2"/>
      <c r="M66" s="43">
        <v>2824</v>
      </c>
      <c r="N66" s="135"/>
      <c r="O66" s="43">
        <v>2824</v>
      </c>
      <c r="P66"/>
      <c r="X66"/>
      <c r="Y66"/>
    </row>
    <row r="67" spans="2:25" x14ac:dyDescent="0.2">
      <c r="B67" s="138" t="s">
        <v>103</v>
      </c>
      <c r="D67" s="73"/>
      <c r="E67" s="19" t="s">
        <v>244</v>
      </c>
      <c r="F67" s="1" t="s">
        <v>104</v>
      </c>
      <c r="I67" s="17"/>
      <c r="J67" s="2"/>
      <c r="K67" s="16"/>
      <c r="L67" s="2"/>
      <c r="M67" s="43">
        <v>16768</v>
      </c>
      <c r="N67" s="135"/>
      <c r="O67" s="43">
        <v>16768</v>
      </c>
      <c r="P67"/>
      <c r="X67"/>
      <c r="Y67"/>
    </row>
    <row r="68" spans="2:25" x14ac:dyDescent="0.2">
      <c r="B68" s="138" t="s">
        <v>291</v>
      </c>
      <c r="D68" s="73"/>
      <c r="E68" s="19" t="s">
        <v>2</v>
      </c>
      <c r="F68" s="1" t="s">
        <v>292</v>
      </c>
      <c r="I68" s="17"/>
      <c r="J68" s="2"/>
      <c r="K68" s="16"/>
      <c r="L68" s="2"/>
      <c r="M68" s="43">
        <v>17664</v>
      </c>
      <c r="N68" s="135"/>
      <c r="O68" s="43">
        <v>17903</v>
      </c>
      <c r="P68"/>
      <c r="X68"/>
      <c r="Y68"/>
    </row>
    <row r="69" spans="2:25" ht="12.75" customHeight="1" x14ac:dyDescent="0.2">
      <c r="B69" s="138" t="s">
        <v>293</v>
      </c>
      <c r="D69" s="73"/>
      <c r="E69" s="19" t="s">
        <v>249</v>
      </c>
      <c r="F69" s="1" t="s">
        <v>294</v>
      </c>
      <c r="I69" s="17"/>
      <c r="J69" s="2"/>
      <c r="K69" s="16"/>
      <c r="L69" s="2"/>
      <c r="M69" s="43">
        <v>0</v>
      </c>
      <c r="N69" s="135"/>
      <c r="O69" s="43">
        <v>0</v>
      </c>
      <c r="P69"/>
      <c r="X69"/>
      <c r="Y69"/>
    </row>
    <row r="70" spans="2:25" ht="8.25" customHeight="1" x14ac:dyDescent="0.2">
      <c r="D70" s="73"/>
      <c r="I70" s="17"/>
      <c r="J70" s="2"/>
      <c r="K70" s="16"/>
      <c r="L70" s="2"/>
      <c r="M70" s="43"/>
      <c r="N70" s="135"/>
      <c r="O70" s="43"/>
      <c r="P70"/>
      <c r="X70"/>
      <c r="Y70"/>
    </row>
    <row r="71" spans="2:25" x14ac:dyDescent="0.2">
      <c r="D71" s="74"/>
      <c r="E71" s="24" t="s">
        <v>100</v>
      </c>
      <c r="I71" s="17"/>
      <c r="J71" s="2"/>
      <c r="K71" s="23">
        <v>7</v>
      </c>
      <c r="L71" s="2"/>
      <c r="M71" s="44">
        <f>+SUM(M72:M77)</f>
        <v>13049343.83</v>
      </c>
      <c r="N71" s="135"/>
      <c r="O71" s="44">
        <f>+SUM(O72:O77)</f>
        <v>12014660</v>
      </c>
      <c r="P71"/>
      <c r="X71"/>
      <c r="Y71"/>
    </row>
    <row r="72" spans="2:25" ht="12.75" customHeight="1" x14ac:dyDescent="0.2">
      <c r="B72" s="138" t="s">
        <v>295</v>
      </c>
      <c r="D72" s="74"/>
      <c r="E72" s="19" t="s">
        <v>15</v>
      </c>
      <c r="F72" s="1" t="s">
        <v>263</v>
      </c>
      <c r="I72" s="17"/>
      <c r="J72" s="2"/>
      <c r="K72" s="23"/>
      <c r="L72" s="2"/>
      <c r="M72" s="43">
        <v>0</v>
      </c>
      <c r="N72" s="135"/>
      <c r="O72" s="44"/>
      <c r="P72"/>
      <c r="X72"/>
      <c r="Y72"/>
    </row>
    <row r="73" spans="2:25" x14ac:dyDescent="0.2">
      <c r="B73" s="138" t="s">
        <v>99</v>
      </c>
      <c r="D73" s="73"/>
      <c r="E73" s="19" t="s">
        <v>12</v>
      </c>
      <c r="F73" s="1" t="s">
        <v>264</v>
      </c>
      <c r="I73" s="17"/>
      <c r="J73" s="2"/>
      <c r="K73" s="16"/>
      <c r="L73" s="2"/>
      <c r="M73" s="43">
        <v>828720</v>
      </c>
      <c r="N73" s="135"/>
      <c r="O73" s="43">
        <v>828720</v>
      </c>
      <c r="P73"/>
      <c r="X73"/>
      <c r="Y73"/>
    </row>
    <row r="74" spans="2:25" ht="12.75" customHeight="1" x14ac:dyDescent="0.2">
      <c r="B74" s="138" t="s">
        <v>296</v>
      </c>
      <c r="D74" s="73"/>
      <c r="E74" s="19" t="s">
        <v>10</v>
      </c>
      <c r="F74" s="1" t="s">
        <v>266</v>
      </c>
      <c r="I74" s="17"/>
      <c r="J74" s="2"/>
      <c r="K74" s="16"/>
      <c r="L74" s="2"/>
      <c r="M74" s="43">
        <v>0</v>
      </c>
      <c r="N74" s="135"/>
      <c r="O74" s="43"/>
      <c r="P74"/>
      <c r="X74"/>
      <c r="Y74"/>
    </row>
    <row r="75" spans="2:25" ht="12.75" customHeight="1" x14ac:dyDescent="0.2">
      <c r="B75" s="138" t="s">
        <v>297</v>
      </c>
      <c r="D75" s="73"/>
      <c r="E75" s="19" t="s">
        <v>5</v>
      </c>
      <c r="F75" s="1" t="s">
        <v>268</v>
      </c>
      <c r="I75" s="17"/>
      <c r="J75" s="2"/>
      <c r="K75" s="16"/>
      <c r="L75" s="2"/>
      <c r="M75" s="43">
        <v>0</v>
      </c>
      <c r="N75" s="135"/>
      <c r="O75" s="43"/>
      <c r="P75"/>
      <c r="X75"/>
      <c r="Y75"/>
    </row>
    <row r="76" spans="2:25" x14ac:dyDescent="0.2">
      <c r="B76" s="138" t="s">
        <v>97</v>
      </c>
      <c r="D76" s="73"/>
      <c r="E76" s="19" t="s">
        <v>244</v>
      </c>
      <c r="F76" s="1" t="s">
        <v>96</v>
      </c>
      <c r="I76" s="17"/>
      <c r="J76" s="2"/>
      <c r="K76" s="16"/>
      <c r="L76" s="2"/>
      <c r="M76" s="43">
        <v>12220623.83</v>
      </c>
      <c r="N76" s="135"/>
      <c r="O76" s="43">
        <v>11185940</v>
      </c>
      <c r="P76"/>
      <c r="X76"/>
      <c r="Y76"/>
    </row>
    <row r="77" spans="2:25" ht="12.75" customHeight="1" x14ac:dyDescent="0.2">
      <c r="B77" s="138" t="s">
        <v>298</v>
      </c>
      <c r="D77" s="73"/>
      <c r="E77" s="19" t="s">
        <v>2</v>
      </c>
      <c r="F77" s="1" t="s">
        <v>271</v>
      </c>
      <c r="I77" s="17"/>
      <c r="J77" s="2"/>
      <c r="K77" s="16"/>
      <c r="L77" s="2"/>
      <c r="M77" s="43">
        <v>0</v>
      </c>
      <c r="N77" s="135"/>
      <c r="O77" s="43"/>
      <c r="P77"/>
      <c r="X77"/>
      <c r="Y77"/>
    </row>
    <row r="78" spans="2:25" ht="8.25" customHeight="1" x14ac:dyDescent="0.2">
      <c r="D78" s="73"/>
      <c r="I78" s="17"/>
      <c r="J78" s="2"/>
      <c r="K78" s="16"/>
      <c r="L78" s="2"/>
      <c r="M78" s="43"/>
      <c r="N78" s="135"/>
      <c r="O78" s="43"/>
      <c r="P78"/>
      <c r="X78"/>
      <c r="Y78"/>
    </row>
    <row r="79" spans="2:25" x14ac:dyDescent="0.2">
      <c r="D79" s="74"/>
      <c r="E79" s="24" t="s">
        <v>94</v>
      </c>
      <c r="I79" s="17"/>
      <c r="J79" s="2"/>
      <c r="K79" s="23">
        <v>7</v>
      </c>
      <c r="L79" s="2"/>
      <c r="M79" s="44">
        <f>+SUM(M80:M85)</f>
        <v>156704</v>
      </c>
      <c r="N79" s="135"/>
      <c r="O79" s="44">
        <f>+SUM(O80:O85)</f>
        <v>152771</v>
      </c>
      <c r="P79"/>
      <c r="X79"/>
      <c r="Y79"/>
    </row>
    <row r="80" spans="2:25" x14ac:dyDescent="0.2">
      <c r="B80" s="138" t="s">
        <v>299</v>
      </c>
      <c r="D80" s="73"/>
      <c r="E80" s="19" t="s">
        <v>15</v>
      </c>
      <c r="F80" s="1" t="s">
        <v>263</v>
      </c>
      <c r="I80" s="17"/>
      <c r="J80" s="2"/>
      <c r="K80" s="16"/>
      <c r="L80" s="2"/>
      <c r="M80" s="43">
        <v>61</v>
      </c>
      <c r="N80" s="135"/>
      <c r="O80" s="43">
        <v>61</v>
      </c>
      <c r="P80"/>
      <c r="X80"/>
      <c r="Y80"/>
    </row>
    <row r="81" spans="1:25" ht="12.75" customHeight="1" x14ac:dyDescent="0.2">
      <c r="B81" s="138" t="s">
        <v>300</v>
      </c>
      <c r="D81" s="73"/>
      <c r="E81" s="19" t="s">
        <v>12</v>
      </c>
      <c r="F81" s="1" t="s">
        <v>264</v>
      </c>
      <c r="I81" s="17"/>
      <c r="J81" s="2"/>
      <c r="K81" s="16"/>
      <c r="L81" s="2"/>
      <c r="M81" s="43">
        <v>0</v>
      </c>
      <c r="N81" s="135"/>
      <c r="O81" s="43"/>
      <c r="P81"/>
      <c r="X81"/>
      <c r="Y81"/>
    </row>
    <row r="82" spans="1:25" s="2" customFormat="1" ht="12.75" customHeight="1" x14ac:dyDescent="0.2">
      <c r="A82" s="1"/>
      <c r="B82" s="138" t="s">
        <v>301</v>
      </c>
      <c r="C82" s="1"/>
      <c r="D82" s="73"/>
      <c r="E82" s="19" t="s">
        <v>10</v>
      </c>
      <c r="F82" s="1" t="s">
        <v>266</v>
      </c>
      <c r="G82" s="1"/>
      <c r="H82" s="1"/>
      <c r="I82" s="17"/>
      <c r="K82" s="16"/>
      <c r="M82" s="43">
        <v>0</v>
      </c>
      <c r="N82" s="135"/>
      <c r="O82" s="43"/>
      <c r="P82"/>
      <c r="Q82"/>
      <c r="R82"/>
      <c r="S82"/>
      <c r="T82"/>
      <c r="U82"/>
      <c r="V82"/>
      <c r="W82"/>
      <c r="X82"/>
      <c r="Y82"/>
    </row>
    <row r="83" spans="1:25" ht="12.75" customHeight="1" x14ac:dyDescent="0.2">
      <c r="B83" s="138" t="s">
        <v>302</v>
      </c>
      <c r="D83" s="73"/>
      <c r="E83" s="19" t="s">
        <v>5</v>
      </c>
      <c r="F83" s="1" t="s">
        <v>268</v>
      </c>
      <c r="I83" s="17"/>
      <c r="J83" s="2"/>
      <c r="K83" s="16"/>
      <c r="L83" s="2"/>
      <c r="M83" s="43">
        <v>0</v>
      </c>
      <c r="N83" s="135"/>
      <c r="O83" s="43"/>
      <c r="P83"/>
      <c r="X83"/>
      <c r="Y83"/>
    </row>
    <row r="84" spans="1:25" x14ac:dyDescent="0.2">
      <c r="A84" s="2"/>
      <c r="B84" s="138" t="s">
        <v>303</v>
      </c>
      <c r="D84" s="73"/>
      <c r="E84" s="19" t="s">
        <v>244</v>
      </c>
      <c r="F84" s="1" t="s">
        <v>96</v>
      </c>
      <c r="I84" s="17"/>
      <c r="J84" s="2"/>
      <c r="K84" s="16"/>
      <c r="L84" s="2"/>
      <c r="M84" s="43">
        <v>156643</v>
      </c>
      <c r="N84" s="135"/>
      <c r="O84" s="43">
        <v>152710</v>
      </c>
      <c r="P84"/>
      <c r="X84"/>
      <c r="Y84"/>
    </row>
    <row r="85" spans="1:25" ht="12.75" customHeight="1" x14ac:dyDescent="0.2">
      <c r="B85" s="138" t="s">
        <v>304</v>
      </c>
      <c r="D85" s="73"/>
      <c r="E85" s="19" t="s">
        <v>2</v>
      </c>
      <c r="F85" s="1" t="s">
        <v>271</v>
      </c>
      <c r="I85" s="17"/>
      <c r="J85" s="2"/>
      <c r="K85" s="16"/>
      <c r="L85" s="2"/>
      <c r="M85" s="43">
        <v>0</v>
      </c>
      <c r="N85" s="135"/>
      <c r="O85" s="43"/>
      <c r="P85"/>
      <c r="X85"/>
      <c r="Y85"/>
    </row>
    <row r="86" spans="1:25" ht="8.25" customHeight="1" x14ac:dyDescent="0.2">
      <c r="D86" s="73"/>
      <c r="I86" s="17"/>
      <c r="J86" s="2"/>
      <c r="K86" s="16"/>
      <c r="L86" s="2"/>
      <c r="M86" s="43"/>
      <c r="N86" s="135"/>
      <c r="O86" s="43"/>
      <c r="P86"/>
      <c r="X86"/>
      <c r="Y86"/>
    </row>
    <row r="87" spans="1:25" x14ac:dyDescent="0.2">
      <c r="B87" s="138" t="s">
        <v>93</v>
      </c>
      <c r="D87" s="74"/>
      <c r="E87" s="24" t="s">
        <v>92</v>
      </c>
      <c r="I87" s="17"/>
      <c r="J87" s="2"/>
      <c r="K87" s="42"/>
      <c r="L87" s="2"/>
      <c r="M87" s="44">
        <v>167421</v>
      </c>
      <c r="N87" s="135"/>
      <c r="O87" s="44">
        <v>53778</v>
      </c>
      <c r="P87"/>
      <c r="X87"/>
      <c r="Y87"/>
    </row>
    <row r="88" spans="1:25" s="69" customFormat="1" ht="8.25" customHeight="1" x14ac:dyDescent="0.3">
      <c r="A88" s="1"/>
      <c r="B88" s="1"/>
      <c r="C88" s="1"/>
      <c r="D88" s="74"/>
      <c r="E88" s="1"/>
      <c r="F88" s="1"/>
      <c r="G88" s="1"/>
      <c r="H88" s="1"/>
      <c r="I88" s="17"/>
      <c r="J88" s="2"/>
      <c r="K88" s="16"/>
      <c r="L88" s="2"/>
      <c r="M88" s="43"/>
      <c r="N88" s="135"/>
      <c r="O88" s="43"/>
      <c r="P88"/>
      <c r="Q88"/>
      <c r="R88"/>
      <c r="S88"/>
      <c r="T88"/>
      <c r="U88"/>
      <c r="V88"/>
      <c r="W88"/>
      <c r="X88"/>
      <c r="Y88"/>
    </row>
    <row r="89" spans="1:25" x14ac:dyDescent="0.2">
      <c r="D89" s="74"/>
      <c r="E89" s="24" t="s">
        <v>90</v>
      </c>
      <c r="I89" s="17"/>
      <c r="J89" s="2"/>
      <c r="K89" s="23">
        <v>15</v>
      </c>
      <c r="L89" s="2"/>
      <c r="M89" s="44">
        <f>+SUM(M90)</f>
        <v>1431001.26</v>
      </c>
      <c r="N89" s="135"/>
      <c r="O89" s="44">
        <f>+SUM(O90)</f>
        <v>3794267</v>
      </c>
      <c r="P89"/>
      <c r="X89"/>
      <c r="Y89"/>
    </row>
    <row r="90" spans="1:25" ht="12" customHeight="1" x14ac:dyDescent="0.3">
      <c r="A90" s="69"/>
      <c r="B90" s="138" t="s">
        <v>89</v>
      </c>
      <c r="D90" s="141"/>
      <c r="E90" s="142" t="s">
        <v>15</v>
      </c>
      <c r="F90" s="143" t="s">
        <v>88</v>
      </c>
      <c r="G90" s="143"/>
      <c r="I90" s="17"/>
      <c r="J90" s="2"/>
      <c r="K90" s="16"/>
      <c r="L90" s="2"/>
      <c r="M90" s="43">
        <v>1431001.26</v>
      </c>
      <c r="N90" s="7"/>
      <c r="O90" s="15">
        <v>3794267</v>
      </c>
      <c r="P90"/>
      <c r="X90"/>
      <c r="Y90"/>
    </row>
    <row r="91" spans="1:25" ht="8.25" customHeight="1" x14ac:dyDescent="0.2">
      <c r="B91" s="2"/>
      <c r="C91" s="2"/>
      <c r="D91" s="75"/>
      <c r="E91" s="11"/>
      <c r="F91" s="11"/>
      <c r="G91" s="11"/>
      <c r="H91" s="11"/>
      <c r="I91" s="10"/>
      <c r="J91" s="2"/>
      <c r="K91" s="47"/>
      <c r="L91" s="2"/>
      <c r="M91" s="46"/>
      <c r="N91" s="7"/>
      <c r="O91" s="46"/>
      <c r="P91"/>
      <c r="X91"/>
      <c r="Y91"/>
    </row>
    <row r="92" spans="1:25" ht="16.5" customHeight="1" thickBot="1" x14ac:dyDescent="0.25">
      <c r="J92" s="2"/>
      <c r="L92" s="2"/>
      <c r="M92" s="7"/>
      <c r="N92" s="7"/>
      <c r="O92" s="7"/>
      <c r="P92"/>
      <c r="X92"/>
      <c r="Y92"/>
    </row>
    <row r="93" spans="1:25" ht="15" customHeight="1" thickBot="1" x14ac:dyDescent="0.25">
      <c r="D93" s="144" t="s">
        <v>87</v>
      </c>
      <c r="E93" s="145"/>
      <c r="F93" s="145"/>
      <c r="G93" s="145"/>
      <c r="H93" s="145"/>
      <c r="I93" s="145"/>
      <c r="J93" s="6"/>
      <c r="K93" s="146"/>
      <c r="M93" s="5">
        <f>+M50+M8</f>
        <v>66378546.25</v>
      </c>
      <c r="N93" s="7"/>
      <c r="O93" s="5">
        <f>+O50+O8</f>
        <v>63480252</v>
      </c>
      <c r="P93" s="148"/>
      <c r="X93"/>
      <c r="Y93"/>
    </row>
    <row r="94" spans="1:25" x14ac:dyDescent="0.2">
      <c r="D94" s="45"/>
      <c r="E94" s="45"/>
      <c r="F94" s="45"/>
      <c r="G94" s="45"/>
      <c r="H94" s="45"/>
      <c r="I94" s="45"/>
      <c r="K94" s="71"/>
      <c r="M94" s="71"/>
      <c r="O94" s="71"/>
      <c r="P94"/>
      <c r="X94"/>
      <c r="Y94"/>
    </row>
    <row r="95" spans="1:25" x14ac:dyDescent="0.2">
      <c r="D95" s="45"/>
      <c r="E95" s="45"/>
      <c r="F95" s="45"/>
      <c r="G95" s="45"/>
      <c r="H95" s="45"/>
      <c r="I95" s="45"/>
      <c r="K95" s="71" t="s">
        <v>305</v>
      </c>
      <c r="M95" s="71"/>
      <c r="O95" s="71"/>
      <c r="P95"/>
      <c r="X95"/>
      <c r="Y95"/>
    </row>
    <row r="96" spans="1:25" x14ac:dyDescent="0.2">
      <c r="D96" s="45"/>
      <c r="E96" s="45"/>
      <c r="F96" s="45"/>
      <c r="G96" s="45"/>
      <c r="H96" s="45"/>
      <c r="I96" s="45"/>
      <c r="K96" s="71"/>
      <c r="M96" s="71"/>
      <c r="O96" s="71"/>
      <c r="P96"/>
      <c r="X96"/>
      <c r="Y96"/>
    </row>
    <row r="97" spans="2:15" ht="18.75" x14ac:dyDescent="0.3">
      <c r="B97" s="69"/>
      <c r="C97" s="69"/>
      <c r="D97" s="69" t="str">
        <f>+D4</f>
        <v>BALANCE DE SITUACIÓN INTERMEDIO A 30 DE JUNIO DE 2022</v>
      </c>
      <c r="E97" s="69"/>
      <c r="F97" s="69"/>
      <c r="G97" s="69"/>
      <c r="H97" s="69"/>
      <c r="I97" s="69"/>
      <c r="J97" s="70"/>
      <c r="K97" s="70"/>
      <c r="L97" s="70"/>
      <c r="M97" s="70"/>
      <c r="N97" s="70"/>
      <c r="O97" s="70"/>
    </row>
    <row r="98" spans="2:15" x14ac:dyDescent="0.2">
      <c r="J98" s="2"/>
      <c r="K98" s="68"/>
      <c r="L98" s="2"/>
      <c r="M98" s="68"/>
      <c r="N98" s="2"/>
      <c r="O98" s="68"/>
    </row>
    <row r="99" spans="2:15" x14ac:dyDescent="0.2">
      <c r="D99" s="65"/>
      <c r="E99" s="66" t="s">
        <v>85</v>
      </c>
      <c r="F99" s="65"/>
      <c r="G99" s="65"/>
      <c r="H99" s="65"/>
      <c r="I99" s="65"/>
      <c r="J99" s="65"/>
      <c r="K99" s="64" t="s">
        <v>84</v>
      </c>
      <c r="L99" s="65"/>
      <c r="M99" s="63">
        <f>+M6</f>
        <v>44742</v>
      </c>
      <c r="N99" s="65"/>
      <c r="O99" s="63">
        <f>+O6</f>
        <v>44561</v>
      </c>
    </row>
    <row r="100" spans="2:15" x14ac:dyDescent="0.2">
      <c r="J100" s="2"/>
      <c r="K100" s="60"/>
      <c r="L100" s="2"/>
      <c r="M100" s="59"/>
      <c r="N100" s="2"/>
      <c r="O100" s="59"/>
    </row>
    <row r="101" spans="2:15" ht="16.5" customHeight="1" x14ac:dyDescent="0.2">
      <c r="D101" s="36"/>
      <c r="E101" s="35" t="s">
        <v>82</v>
      </c>
      <c r="F101" s="34"/>
      <c r="G101" s="34"/>
      <c r="H101" s="34"/>
      <c r="I101" s="34"/>
      <c r="J101" s="132"/>
      <c r="K101" s="133"/>
      <c r="L101" s="2"/>
      <c r="M101" s="32">
        <f>+M103+M120+M127</f>
        <v>32034070.379999999</v>
      </c>
      <c r="N101" s="2"/>
      <c r="O101" s="32">
        <f>+O103+O120+O127</f>
        <v>31250626</v>
      </c>
    </row>
    <row r="102" spans="2:15" ht="8.25" customHeight="1" x14ac:dyDescent="0.2">
      <c r="C102" s="2"/>
      <c r="D102" s="149"/>
      <c r="E102" s="30"/>
      <c r="F102" s="56"/>
      <c r="G102" s="56"/>
      <c r="H102" s="56"/>
      <c r="I102" s="55"/>
      <c r="K102" s="54"/>
      <c r="M102" s="53"/>
      <c r="N102" s="2"/>
      <c r="O102" s="53"/>
    </row>
    <row r="103" spans="2:15" x14ac:dyDescent="0.2">
      <c r="D103" s="20"/>
      <c r="E103" s="24" t="s">
        <v>80</v>
      </c>
      <c r="F103" s="24"/>
      <c r="G103" s="45"/>
      <c r="I103" s="17"/>
      <c r="J103" s="71"/>
      <c r="K103" s="23" t="s">
        <v>306</v>
      </c>
      <c r="L103" s="71"/>
      <c r="M103" s="44">
        <f>+M104+M107+M108+M111+M112+M115+M116+M117+M118</f>
        <v>31817509.379999999</v>
      </c>
      <c r="N103" s="2"/>
      <c r="O103" s="44">
        <f>+O104+O107+O108+O111+O112+O115+O116+O117+O118</f>
        <v>30934251</v>
      </c>
    </row>
    <row r="104" spans="2:15" x14ac:dyDescent="0.2">
      <c r="D104" s="21"/>
      <c r="E104" s="52" t="s">
        <v>51</v>
      </c>
      <c r="F104" s="25" t="s">
        <v>78</v>
      </c>
      <c r="G104" s="24"/>
      <c r="I104" s="17"/>
      <c r="J104" s="71"/>
      <c r="K104" s="42"/>
      <c r="L104" s="71"/>
      <c r="M104" s="44">
        <f>+SUM(M105:M106)</f>
        <v>612028</v>
      </c>
      <c r="N104" s="2"/>
      <c r="O104" s="44">
        <f>+SUM(O105:O106)</f>
        <v>612028</v>
      </c>
    </row>
    <row r="105" spans="2:15" x14ac:dyDescent="0.2">
      <c r="B105" t="s">
        <v>71</v>
      </c>
      <c r="D105" s="21"/>
      <c r="F105" s="19" t="s">
        <v>15</v>
      </c>
      <c r="G105" s="1" t="s">
        <v>77</v>
      </c>
      <c r="I105" s="17"/>
      <c r="K105" s="16"/>
      <c r="M105" s="43">
        <v>612028</v>
      </c>
      <c r="N105" s="2"/>
      <c r="O105" s="43">
        <v>612028</v>
      </c>
    </row>
    <row r="106" spans="2:15" ht="12.75" customHeight="1" x14ac:dyDescent="0.2">
      <c r="B106" t="s">
        <v>307</v>
      </c>
      <c r="D106" s="21"/>
      <c r="F106" s="19" t="s">
        <v>12</v>
      </c>
      <c r="G106" s="1" t="s">
        <v>308</v>
      </c>
      <c r="I106" s="17"/>
      <c r="K106" s="16"/>
      <c r="M106" s="43">
        <v>0</v>
      </c>
      <c r="N106" s="2"/>
      <c r="O106" s="43"/>
    </row>
    <row r="107" spans="2:15" x14ac:dyDescent="0.2">
      <c r="B107" s="138" t="s">
        <v>76</v>
      </c>
      <c r="D107" s="21"/>
      <c r="E107" s="52" t="s">
        <v>48</v>
      </c>
      <c r="F107" s="25" t="s">
        <v>75</v>
      </c>
      <c r="G107" s="24"/>
      <c r="I107" s="17"/>
      <c r="J107" s="71"/>
      <c r="K107" s="42"/>
      <c r="L107" s="71"/>
      <c r="M107" s="44">
        <v>26605298</v>
      </c>
      <c r="N107" s="2"/>
      <c r="O107" s="44">
        <v>26605298</v>
      </c>
    </row>
    <row r="108" spans="2:15" x14ac:dyDescent="0.2">
      <c r="D108" s="21"/>
      <c r="E108" s="52" t="s">
        <v>73</v>
      </c>
      <c r="F108" s="25" t="s">
        <v>72</v>
      </c>
      <c r="G108" s="24"/>
      <c r="I108" s="17"/>
      <c r="J108" s="71"/>
      <c r="K108" s="42"/>
      <c r="L108" s="71"/>
      <c r="M108" s="44">
        <f>+SUM(M109:M110)</f>
        <v>4314332</v>
      </c>
      <c r="N108" s="136"/>
      <c r="O108" s="44">
        <f>+SUM(O109:O110)</f>
        <v>4315935</v>
      </c>
    </row>
    <row r="109" spans="2:15" x14ac:dyDescent="0.2">
      <c r="B109" s="138" t="s">
        <v>69</v>
      </c>
      <c r="D109" s="21"/>
      <c r="F109" s="19" t="s">
        <v>15</v>
      </c>
      <c r="G109" s="1" t="s">
        <v>309</v>
      </c>
      <c r="I109" s="17"/>
      <c r="K109" s="16"/>
      <c r="M109" s="43">
        <v>122406</v>
      </c>
      <c r="N109" s="135"/>
      <c r="O109" s="43">
        <v>118836</v>
      </c>
    </row>
    <row r="110" spans="2:15" x14ac:dyDescent="0.2">
      <c r="B110" s="138" t="s">
        <v>65</v>
      </c>
      <c r="D110" s="21"/>
      <c r="F110" s="19" t="s">
        <v>12</v>
      </c>
      <c r="G110" s="1" t="s">
        <v>70</v>
      </c>
      <c r="I110" s="17"/>
      <c r="K110" s="16"/>
      <c r="M110" s="43">
        <v>4191926</v>
      </c>
      <c r="N110" s="135"/>
      <c r="O110" s="43">
        <v>4197099</v>
      </c>
    </row>
    <row r="111" spans="2:15" x14ac:dyDescent="0.2">
      <c r="B111" s="138" t="s">
        <v>62</v>
      </c>
      <c r="D111" s="21"/>
      <c r="E111" s="52" t="s">
        <v>68</v>
      </c>
      <c r="F111" s="25" t="s">
        <v>67</v>
      </c>
      <c r="G111" s="24"/>
      <c r="I111" s="17"/>
      <c r="J111" s="71"/>
      <c r="K111" s="42"/>
      <c r="L111" s="71"/>
      <c r="M111" s="44">
        <v>-470989</v>
      </c>
      <c r="N111" s="136"/>
      <c r="O111" s="44">
        <v>-475536</v>
      </c>
    </row>
    <row r="112" spans="2:15" x14ac:dyDescent="0.2">
      <c r="D112" s="21"/>
      <c r="E112" s="52" t="s">
        <v>64</v>
      </c>
      <c r="F112" s="25" t="s">
        <v>310</v>
      </c>
      <c r="G112" s="24"/>
      <c r="I112" s="17"/>
      <c r="J112" s="71"/>
      <c r="K112" s="42"/>
      <c r="L112" s="71"/>
      <c r="M112" s="44">
        <f>+SUM(M113:M114)</f>
        <v>-123475</v>
      </c>
      <c r="N112" s="136"/>
      <c r="O112" s="44">
        <f>+SUM(O113:O114)</f>
        <v>-2236036</v>
      </c>
    </row>
    <row r="113" spans="2:15" ht="16.5" customHeight="1" x14ac:dyDescent="0.2">
      <c r="B113" s="138" t="s">
        <v>311</v>
      </c>
      <c r="D113" s="21"/>
      <c r="E113" s="52"/>
      <c r="F113" s="19" t="s">
        <v>15</v>
      </c>
      <c r="G113" s="1" t="s">
        <v>312</v>
      </c>
      <c r="I113" s="17"/>
      <c r="J113" s="71"/>
      <c r="K113" s="42"/>
      <c r="L113" s="71"/>
      <c r="M113" s="43">
        <v>0</v>
      </c>
      <c r="N113" s="136"/>
      <c r="O113" s="44"/>
    </row>
    <row r="114" spans="2:15" x14ac:dyDescent="0.2">
      <c r="B114" s="138" t="s">
        <v>56</v>
      </c>
      <c r="D114" s="21"/>
      <c r="F114" s="19" t="s">
        <v>12</v>
      </c>
      <c r="G114" s="1" t="s">
        <v>313</v>
      </c>
      <c r="I114" s="17"/>
      <c r="K114" s="16"/>
      <c r="M114" s="43">
        <v>-123475</v>
      </c>
      <c r="N114" s="135"/>
      <c r="O114" s="43">
        <v>-2236036</v>
      </c>
    </row>
    <row r="115" spans="2:15" ht="12.75" customHeight="1" x14ac:dyDescent="0.2">
      <c r="B115" s="138" t="s">
        <v>314</v>
      </c>
      <c r="D115" s="21"/>
      <c r="E115" s="52" t="s">
        <v>61</v>
      </c>
      <c r="F115" s="25" t="s">
        <v>63</v>
      </c>
      <c r="I115" s="17"/>
      <c r="K115" s="16"/>
      <c r="M115" s="44">
        <v>0</v>
      </c>
      <c r="N115" s="135"/>
      <c r="O115" s="43">
        <v>0</v>
      </c>
    </row>
    <row r="116" spans="2:15" x14ac:dyDescent="0.2">
      <c r="D116" s="21"/>
      <c r="E116" s="52" t="s">
        <v>58</v>
      </c>
      <c r="F116" s="25" t="s">
        <v>315</v>
      </c>
      <c r="I116" s="17"/>
      <c r="J116" s="71"/>
      <c r="K116" s="42"/>
      <c r="L116" s="71"/>
      <c r="M116" s="44">
        <f>+PL!M93</f>
        <v>880315.38</v>
      </c>
      <c r="N116" s="136"/>
      <c r="O116" s="44">
        <v>2112562</v>
      </c>
    </row>
    <row r="117" spans="2:15" ht="12.75" customHeight="1" x14ac:dyDescent="0.2">
      <c r="B117" s="138" t="s">
        <v>316</v>
      </c>
      <c r="D117" s="21"/>
      <c r="E117" s="52" t="s">
        <v>55</v>
      </c>
      <c r="F117" s="25" t="s">
        <v>57</v>
      </c>
      <c r="I117" s="17"/>
      <c r="J117" s="71"/>
      <c r="K117" s="42"/>
      <c r="L117" s="71"/>
      <c r="M117" s="43">
        <v>0</v>
      </c>
      <c r="N117" s="136"/>
      <c r="O117" s="44">
        <v>0</v>
      </c>
    </row>
    <row r="118" spans="2:15" ht="12.75" customHeight="1" x14ac:dyDescent="0.2">
      <c r="B118" s="138" t="s">
        <v>317</v>
      </c>
      <c r="D118" s="21"/>
      <c r="E118" s="52" t="s">
        <v>318</v>
      </c>
      <c r="F118" s="25" t="s">
        <v>54</v>
      </c>
      <c r="I118" s="17"/>
      <c r="J118" s="71"/>
      <c r="K118" s="42"/>
      <c r="L118" s="71"/>
      <c r="M118" s="43">
        <v>0</v>
      </c>
      <c r="N118" s="136"/>
      <c r="O118" s="44">
        <v>0</v>
      </c>
    </row>
    <row r="119" spans="2:15" ht="8.25" customHeight="1" x14ac:dyDescent="0.2">
      <c r="D119" s="21"/>
      <c r="F119" s="25"/>
      <c r="I119" s="17"/>
      <c r="J119" s="71"/>
      <c r="K119" s="42"/>
      <c r="L119" s="71"/>
      <c r="M119" s="44"/>
      <c r="N119" s="136"/>
      <c r="O119" s="44"/>
    </row>
    <row r="120" spans="2:15" x14ac:dyDescent="0.2">
      <c r="D120" s="20"/>
      <c r="E120" s="24" t="s">
        <v>52</v>
      </c>
      <c r="F120" s="26"/>
      <c r="I120" s="17"/>
      <c r="J120" s="71"/>
      <c r="K120" s="42"/>
      <c r="L120" s="71"/>
      <c r="M120" s="44">
        <f>+SUM(M121:M125)</f>
        <v>-47867</v>
      </c>
      <c r="N120" s="136"/>
      <c r="O120" s="44">
        <f>+SUM(O121:O125)</f>
        <v>-47867</v>
      </c>
    </row>
    <row r="121" spans="2:15" ht="12.75" customHeight="1" x14ac:dyDescent="0.2">
      <c r="B121" s="1" t="s">
        <v>319</v>
      </c>
      <c r="D121" s="20"/>
      <c r="E121" s="24"/>
      <c r="F121" s="52" t="s">
        <v>51</v>
      </c>
      <c r="G121" s="25" t="s">
        <v>320</v>
      </c>
      <c r="I121" s="17"/>
      <c r="J121" s="71"/>
      <c r="K121" s="42"/>
      <c r="L121" s="71"/>
      <c r="M121" s="43">
        <v>0</v>
      </c>
      <c r="N121" s="136"/>
      <c r="O121" s="44"/>
    </row>
    <row r="122" spans="2:15" ht="12.75" customHeight="1" x14ac:dyDescent="0.2">
      <c r="B122" s="1" t="s">
        <v>321</v>
      </c>
      <c r="D122" s="20"/>
      <c r="E122" s="24"/>
      <c r="F122" s="52" t="s">
        <v>48</v>
      </c>
      <c r="G122" s="25" t="s">
        <v>322</v>
      </c>
      <c r="I122" s="17"/>
      <c r="J122" s="71"/>
      <c r="K122" s="42"/>
      <c r="L122" s="71"/>
      <c r="M122" s="43">
        <v>0</v>
      </c>
      <c r="N122" s="136"/>
      <c r="O122" s="44"/>
    </row>
    <row r="123" spans="2:15" ht="12.75" customHeight="1" x14ac:dyDescent="0.2">
      <c r="B123" s="1" t="s">
        <v>323</v>
      </c>
      <c r="D123" s="20"/>
      <c r="E123" s="24"/>
      <c r="F123" s="52" t="s">
        <v>73</v>
      </c>
      <c r="G123" s="25" t="s">
        <v>324</v>
      </c>
      <c r="I123" s="17"/>
      <c r="J123" s="71"/>
      <c r="K123" s="42"/>
      <c r="L123" s="71"/>
      <c r="M123" s="43">
        <v>0</v>
      </c>
      <c r="N123" s="136"/>
      <c r="O123" s="44"/>
    </row>
    <row r="124" spans="2:15" x14ac:dyDescent="0.2">
      <c r="B124" s="1" t="s">
        <v>325</v>
      </c>
      <c r="D124" s="21"/>
      <c r="F124" s="52" t="s">
        <v>68</v>
      </c>
      <c r="G124" s="25" t="s">
        <v>326</v>
      </c>
      <c r="I124" s="17"/>
      <c r="K124" s="16"/>
      <c r="M124" s="43">
        <v>-47867</v>
      </c>
      <c r="N124" s="135"/>
      <c r="O124" s="43">
        <v>-47867</v>
      </c>
    </row>
    <row r="125" spans="2:15" ht="12.75" customHeight="1" x14ac:dyDescent="0.2">
      <c r="B125" s="1" t="s">
        <v>327</v>
      </c>
      <c r="D125" s="21"/>
      <c r="F125" s="52" t="s">
        <v>64</v>
      </c>
      <c r="G125" s="25" t="s">
        <v>328</v>
      </c>
      <c r="I125" s="17"/>
      <c r="K125" s="16"/>
      <c r="M125" s="43">
        <v>0</v>
      </c>
      <c r="N125" s="135"/>
      <c r="O125" s="43"/>
    </row>
    <row r="126" spans="2:15" ht="8.25" customHeight="1" x14ac:dyDescent="0.2">
      <c r="D126" s="21"/>
      <c r="F126" s="26"/>
      <c r="I126" s="17"/>
      <c r="K126" s="16"/>
      <c r="M126" s="43"/>
      <c r="N126" s="135"/>
      <c r="O126" s="43"/>
    </row>
    <row r="127" spans="2:15" ht="12" customHeight="1" x14ac:dyDescent="0.2">
      <c r="B127" s="138" t="s">
        <v>45</v>
      </c>
      <c r="D127" s="20"/>
      <c r="E127" s="24" t="s">
        <v>46</v>
      </c>
      <c r="I127" s="17"/>
      <c r="J127" s="71"/>
      <c r="K127" s="23">
        <v>14</v>
      </c>
      <c r="L127" s="71"/>
      <c r="M127" s="44">
        <v>264428</v>
      </c>
      <c r="N127" s="136"/>
      <c r="O127" s="44">
        <v>364242</v>
      </c>
    </row>
    <row r="128" spans="2:15" ht="8.25" customHeight="1" x14ac:dyDescent="0.2">
      <c r="D128" s="51"/>
      <c r="E128" s="50"/>
      <c r="F128" s="49"/>
      <c r="G128" s="49"/>
      <c r="H128" s="49"/>
      <c r="I128" s="48"/>
      <c r="K128" s="47"/>
      <c r="M128" s="150"/>
      <c r="N128" s="135"/>
      <c r="O128" s="150"/>
    </row>
    <row r="129" spans="2:15" ht="12" customHeight="1" x14ac:dyDescent="0.2">
      <c r="K129" s="3"/>
      <c r="M129" s="135"/>
      <c r="N129" s="135"/>
      <c r="O129" s="135"/>
    </row>
    <row r="130" spans="2:15" ht="12" customHeight="1" x14ac:dyDescent="0.2">
      <c r="K130" s="3"/>
      <c r="M130" s="135"/>
      <c r="N130" s="135"/>
      <c r="O130" s="135"/>
    </row>
    <row r="131" spans="2:15" ht="16.5" customHeight="1" x14ac:dyDescent="0.2">
      <c r="D131" s="36"/>
      <c r="E131" s="35" t="s">
        <v>42</v>
      </c>
      <c r="F131" s="34"/>
      <c r="G131" s="34"/>
      <c r="H131" s="34"/>
      <c r="I131" s="34"/>
      <c r="J131" s="132"/>
      <c r="K131" s="133"/>
      <c r="L131" s="2"/>
      <c r="M131" s="140">
        <f>+M133+M139+M146+M148</f>
        <v>7282505</v>
      </c>
      <c r="N131" s="135"/>
      <c r="O131" s="140">
        <f>+O133+O139+O146+O148</f>
        <v>8675023</v>
      </c>
    </row>
    <row r="132" spans="2:15" ht="7.5" customHeight="1" x14ac:dyDescent="0.2">
      <c r="D132" s="31"/>
      <c r="E132" s="30"/>
      <c r="F132" s="30"/>
      <c r="G132" s="30"/>
      <c r="H132" s="30"/>
      <c r="I132" s="29"/>
      <c r="K132" s="28"/>
      <c r="M132" s="134"/>
      <c r="N132" s="135"/>
      <c r="O132" s="134"/>
    </row>
    <row r="133" spans="2:15" ht="12" customHeight="1" x14ac:dyDescent="0.2">
      <c r="D133" s="21"/>
      <c r="E133" s="52" t="s">
        <v>51</v>
      </c>
      <c r="F133" s="25" t="s">
        <v>329</v>
      </c>
      <c r="I133" s="17"/>
      <c r="K133" s="16"/>
      <c r="M133" s="43">
        <f>+SUM(M134:M137)</f>
        <v>0</v>
      </c>
      <c r="N133" s="135"/>
      <c r="O133" s="43">
        <f>+SUM(O134:O137)</f>
        <v>0</v>
      </c>
    </row>
    <row r="134" spans="2:15" ht="12" customHeight="1" x14ac:dyDescent="0.2">
      <c r="B134" s="138" t="s">
        <v>330</v>
      </c>
      <c r="D134" s="21"/>
      <c r="E134" s="19" t="s">
        <v>15</v>
      </c>
      <c r="F134" s="1" t="s">
        <v>331</v>
      </c>
      <c r="I134" s="17"/>
      <c r="K134" s="16"/>
      <c r="M134" s="43">
        <v>0</v>
      </c>
      <c r="N134" s="135"/>
      <c r="O134" s="43"/>
    </row>
    <row r="135" spans="2:15" ht="12" customHeight="1" x14ac:dyDescent="0.2">
      <c r="B135" s="138" t="s">
        <v>332</v>
      </c>
      <c r="D135" s="21"/>
      <c r="E135" s="19" t="s">
        <v>12</v>
      </c>
      <c r="F135" s="1" t="s">
        <v>333</v>
      </c>
      <c r="I135" s="17"/>
      <c r="K135" s="16"/>
      <c r="M135" s="43">
        <v>0</v>
      </c>
      <c r="N135" s="135"/>
      <c r="O135" s="43"/>
    </row>
    <row r="136" spans="2:15" ht="12" customHeight="1" x14ac:dyDescent="0.2">
      <c r="B136" s="138" t="s">
        <v>334</v>
      </c>
      <c r="D136" s="21"/>
      <c r="E136" s="19" t="s">
        <v>10</v>
      </c>
      <c r="F136" s="1" t="s">
        <v>335</v>
      </c>
      <c r="I136" s="17"/>
      <c r="K136" s="16"/>
      <c r="M136" s="43">
        <v>0</v>
      </c>
      <c r="N136" s="135"/>
      <c r="O136" s="43"/>
    </row>
    <row r="137" spans="2:15" ht="12" customHeight="1" x14ac:dyDescent="0.2">
      <c r="B137" s="138" t="s">
        <v>336</v>
      </c>
      <c r="D137" s="21"/>
      <c r="E137" s="19" t="s">
        <v>5</v>
      </c>
      <c r="F137" s="1" t="s">
        <v>337</v>
      </c>
      <c r="I137" s="17"/>
      <c r="K137" s="16"/>
      <c r="M137" s="43">
        <v>0</v>
      </c>
      <c r="N137" s="135"/>
      <c r="O137" s="43"/>
    </row>
    <row r="138" spans="2:15" ht="12" customHeight="1" x14ac:dyDescent="0.2">
      <c r="D138" s="21"/>
      <c r="I138" s="17"/>
      <c r="K138" s="16"/>
      <c r="M138" s="43"/>
      <c r="N138" s="135"/>
      <c r="O138" s="43"/>
    </row>
    <row r="139" spans="2:15" ht="12" customHeight="1" x14ac:dyDescent="0.2">
      <c r="D139" s="21"/>
      <c r="E139" s="24" t="s">
        <v>40</v>
      </c>
      <c r="I139" s="17"/>
      <c r="J139" s="71"/>
      <c r="K139" s="23">
        <v>7</v>
      </c>
      <c r="L139" s="71"/>
      <c r="M139" s="44">
        <f>+SUM(M140:M144)</f>
        <v>6913952</v>
      </c>
      <c r="N139" s="135"/>
      <c r="O139" s="44">
        <f>+SUM(O140:O144)</f>
        <v>8273199</v>
      </c>
    </row>
    <row r="140" spans="2:15" ht="12" customHeight="1" x14ac:dyDescent="0.2">
      <c r="B140" s="138" t="s">
        <v>338</v>
      </c>
      <c r="D140" s="21"/>
      <c r="E140" s="19" t="s">
        <v>15</v>
      </c>
      <c r="F140" s="1" t="s">
        <v>339</v>
      </c>
      <c r="I140" s="17"/>
      <c r="J140" s="71"/>
      <c r="K140" s="23"/>
      <c r="L140" s="71"/>
      <c r="M140" s="43">
        <v>0</v>
      </c>
      <c r="N140" s="135"/>
      <c r="O140" s="44"/>
    </row>
    <row r="141" spans="2:15" ht="12" customHeight="1" x14ac:dyDescent="0.2">
      <c r="B141" s="138" t="s">
        <v>340</v>
      </c>
      <c r="D141" s="21"/>
      <c r="E141" s="19" t="s">
        <v>12</v>
      </c>
      <c r="F141" s="18" t="s">
        <v>27</v>
      </c>
      <c r="I141" s="17"/>
      <c r="K141" s="16"/>
      <c r="M141" s="43">
        <v>5138000</v>
      </c>
      <c r="N141" s="135"/>
      <c r="O141" s="43">
        <v>5922000</v>
      </c>
    </row>
    <row r="142" spans="2:15" ht="12" customHeight="1" x14ac:dyDescent="0.2">
      <c r="B142" s="138" t="s">
        <v>20</v>
      </c>
      <c r="D142" s="21"/>
      <c r="E142" s="19" t="s">
        <v>10</v>
      </c>
      <c r="F142" s="18" t="s">
        <v>25</v>
      </c>
      <c r="I142" s="17"/>
      <c r="K142" s="16"/>
      <c r="M142" s="43">
        <v>1768926</v>
      </c>
      <c r="N142" s="135"/>
      <c r="O142" s="43">
        <v>2085872</v>
      </c>
    </row>
    <row r="143" spans="2:15" ht="12" customHeight="1" x14ac:dyDescent="0.2">
      <c r="B143" s="138" t="s">
        <v>341</v>
      </c>
      <c r="D143" s="21"/>
      <c r="E143" s="19" t="s">
        <v>5</v>
      </c>
      <c r="F143" s="18" t="s">
        <v>268</v>
      </c>
      <c r="I143" s="17"/>
      <c r="K143" s="16"/>
      <c r="M143" s="43">
        <v>0</v>
      </c>
      <c r="N143" s="135"/>
      <c r="O143" s="43"/>
    </row>
    <row r="144" spans="2:15" ht="12" customHeight="1" x14ac:dyDescent="0.2">
      <c r="B144" s="138" t="s">
        <v>39</v>
      </c>
      <c r="D144" s="21"/>
      <c r="E144" s="19" t="s">
        <v>244</v>
      </c>
      <c r="F144" s="18" t="s">
        <v>23</v>
      </c>
      <c r="I144" s="17"/>
      <c r="K144" s="16"/>
      <c r="M144" s="43">
        <v>7026</v>
      </c>
      <c r="N144" s="135"/>
      <c r="O144" s="43">
        <v>265327</v>
      </c>
    </row>
    <row r="145" spans="2:15" ht="12.75" customHeight="1" x14ac:dyDescent="0.2">
      <c r="D145" s="20"/>
      <c r="E145" s="45"/>
      <c r="F145" s="25"/>
      <c r="G145" s="24"/>
      <c r="H145" s="24"/>
      <c r="I145" s="41"/>
      <c r="J145" s="71"/>
      <c r="K145" s="42"/>
      <c r="L145" s="71"/>
      <c r="M145" s="44"/>
      <c r="N145" s="136"/>
      <c r="O145" s="44"/>
    </row>
    <row r="146" spans="2:15" ht="12.75" customHeight="1" x14ac:dyDescent="0.2">
      <c r="B146" s="138" t="s">
        <v>38</v>
      </c>
      <c r="D146" s="20"/>
      <c r="E146" s="25" t="s">
        <v>342</v>
      </c>
      <c r="F146" s="24"/>
      <c r="G146" s="24"/>
      <c r="H146" s="24"/>
      <c r="I146" s="41"/>
      <c r="J146" s="71"/>
      <c r="K146" s="151"/>
      <c r="L146" s="71"/>
      <c r="M146" s="43">
        <v>0</v>
      </c>
      <c r="N146" s="136"/>
      <c r="O146" s="44">
        <v>0</v>
      </c>
    </row>
    <row r="147" spans="2:15" ht="7.5" customHeight="1" x14ac:dyDescent="0.2">
      <c r="D147" s="20"/>
      <c r="E147" s="25"/>
      <c r="F147" s="24"/>
      <c r="G147" s="24"/>
      <c r="H147" s="24"/>
      <c r="I147" s="41"/>
      <c r="J147" s="71"/>
      <c r="K147" s="42"/>
      <c r="L147" s="71"/>
      <c r="M147" s="44"/>
      <c r="N147" s="136"/>
      <c r="O147" s="44"/>
    </row>
    <row r="148" spans="2:15" x14ac:dyDescent="0.2">
      <c r="B148" s="138" t="s">
        <v>36</v>
      </c>
      <c r="D148" s="20"/>
      <c r="E148" s="25" t="s">
        <v>35</v>
      </c>
      <c r="F148" s="24"/>
      <c r="G148" s="24"/>
      <c r="H148" s="24"/>
      <c r="I148" s="41"/>
      <c r="J148" s="71"/>
      <c r="K148" s="23">
        <v>10</v>
      </c>
      <c r="L148" s="71"/>
      <c r="M148" s="44">
        <v>368553</v>
      </c>
      <c r="N148" s="136"/>
      <c r="O148" s="44">
        <v>401824</v>
      </c>
    </row>
    <row r="149" spans="2:15" ht="7.5" customHeight="1" x14ac:dyDescent="0.2">
      <c r="D149" s="40"/>
      <c r="E149" s="39"/>
      <c r="F149" s="38"/>
      <c r="G149" s="38"/>
      <c r="H149" s="38"/>
      <c r="I149" s="37"/>
      <c r="J149" s="2"/>
      <c r="K149" s="9"/>
      <c r="L149" s="2"/>
      <c r="M149" s="152"/>
      <c r="N149" s="135"/>
      <c r="O149" s="152"/>
    </row>
    <row r="150" spans="2:15" x14ac:dyDescent="0.2">
      <c r="J150" s="2"/>
      <c r="L150" s="2"/>
      <c r="M150" s="135"/>
      <c r="N150" s="135"/>
      <c r="O150" s="135"/>
    </row>
    <row r="151" spans="2:15" ht="12.75" customHeight="1" x14ac:dyDescent="0.2">
      <c r="K151" s="3"/>
      <c r="M151" s="135"/>
      <c r="N151" s="135"/>
      <c r="O151" s="135"/>
    </row>
    <row r="152" spans="2:15" ht="16.5" customHeight="1" x14ac:dyDescent="0.2">
      <c r="D152" s="36"/>
      <c r="E152" s="35" t="s">
        <v>33</v>
      </c>
      <c r="F152" s="34"/>
      <c r="G152" s="34"/>
      <c r="H152" s="34"/>
      <c r="I152" s="34"/>
      <c r="J152" s="132"/>
      <c r="K152" s="133"/>
      <c r="L152" s="2"/>
      <c r="M152" s="140">
        <f>+M154+M156+M160+M167+M169+M178</f>
        <v>27061970.869999997</v>
      </c>
      <c r="N152" s="135"/>
      <c r="O152" s="140">
        <f>+O154+O156+O160+O167+O169+O178</f>
        <v>23554603</v>
      </c>
    </row>
    <row r="153" spans="2:15" ht="7.5" customHeight="1" x14ac:dyDescent="0.2">
      <c r="D153" s="31"/>
      <c r="E153" s="30"/>
      <c r="F153" s="30"/>
      <c r="G153" s="30"/>
      <c r="H153" s="30"/>
      <c r="I153" s="29"/>
      <c r="K153" s="28"/>
      <c r="M153" s="134"/>
      <c r="N153" s="135"/>
      <c r="O153" s="134"/>
    </row>
    <row r="154" spans="2:15" ht="12.75" customHeight="1" x14ac:dyDescent="0.2">
      <c r="B154" s="138" t="s">
        <v>343</v>
      </c>
      <c r="D154" s="21"/>
      <c r="E154" s="24" t="s">
        <v>344</v>
      </c>
      <c r="I154" s="17"/>
      <c r="K154" s="16"/>
      <c r="M154" s="43">
        <v>0</v>
      </c>
      <c r="N154" s="135"/>
      <c r="O154" s="43"/>
    </row>
    <row r="155" spans="2:15" ht="12.75" customHeight="1" x14ac:dyDescent="0.2">
      <c r="D155" s="21"/>
      <c r="I155" s="17"/>
      <c r="K155" s="16"/>
      <c r="M155" s="43"/>
      <c r="N155" s="135"/>
      <c r="O155" s="43"/>
    </row>
    <row r="156" spans="2:15" x14ac:dyDescent="0.2">
      <c r="D156" s="21"/>
      <c r="E156" s="24" t="s">
        <v>31</v>
      </c>
      <c r="I156" s="17"/>
      <c r="K156" s="23">
        <v>12</v>
      </c>
      <c r="M156" s="44">
        <f>+SUM(M157:M158)</f>
        <v>7204</v>
      </c>
      <c r="N156" s="135"/>
      <c r="O156" s="44">
        <f>+SUM(O157:O158)</f>
        <v>7204</v>
      </c>
    </row>
    <row r="157" spans="2:15" ht="12.75" customHeight="1" x14ac:dyDescent="0.2">
      <c r="B157" s="138" t="s">
        <v>345</v>
      </c>
      <c r="D157" s="21"/>
      <c r="E157" s="19" t="s">
        <v>15</v>
      </c>
      <c r="F157" s="1" t="s">
        <v>346</v>
      </c>
      <c r="I157" s="17"/>
      <c r="K157" s="23"/>
      <c r="M157" s="43">
        <v>0</v>
      </c>
      <c r="N157" s="135"/>
      <c r="O157" s="44"/>
    </row>
    <row r="158" spans="2:15" x14ac:dyDescent="0.2">
      <c r="B158" s="138" t="s">
        <v>347</v>
      </c>
      <c r="D158" s="21"/>
      <c r="E158" s="19" t="s">
        <v>12</v>
      </c>
      <c r="F158" s="1" t="s">
        <v>348</v>
      </c>
      <c r="I158" s="17"/>
      <c r="K158" s="23"/>
      <c r="M158" s="43">
        <v>7204</v>
      </c>
      <c r="N158" s="135"/>
      <c r="O158" s="44">
        <v>7204</v>
      </c>
    </row>
    <row r="159" spans="2:15" ht="7.5" customHeight="1" x14ac:dyDescent="0.2">
      <c r="D159" s="21"/>
      <c r="E159" s="24"/>
      <c r="I159" s="17"/>
      <c r="K159" s="16"/>
      <c r="M159" s="43"/>
      <c r="N159" s="135"/>
      <c r="O159" s="43"/>
    </row>
    <row r="160" spans="2:15" x14ac:dyDescent="0.2">
      <c r="D160" s="21"/>
      <c r="E160" s="24" t="s">
        <v>29</v>
      </c>
      <c r="I160" s="17"/>
      <c r="J160" s="71"/>
      <c r="K160" s="23">
        <v>7</v>
      </c>
      <c r="L160" s="71"/>
      <c r="M160" s="44">
        <f>+SUM(M161:M165)</f>
        <v>7572695.7000000002</v>
      </c>
      <c r="N160" s="135"/>
      <c r="O160" s="44">
        <f>+SUM(O161:O165)</f>
        <v>8943850</v>
      </c>
    </row>
    <row r="161" spans="2:15" ht="12.75" customHeight="1" x14ac:dyDescent="0.2">
      <c r="B161" s="138" t="s">
        <v>349</v>
      </c>
      <c r="D161" s="21"/>
      <c r="E161" s="19" t="s">
        <v>15</v>
      </c>
      <c r="F161" s="1" t="s">
        <v>339</v>
      </c>
      <c r="I161" s="17"/>
      <c r="J161" s="71"/>
      <c r="K161" s="23"/>
      <c r="L161" s="71"/>
      <c r="M161" s="43">
        <v>0</v>
      </c>
      <c r="N161" s="135"/>
      <c r="O161" s="44"/>
    </row>
    <row r="162" spans="2:15" x14ac:dyDescent="0.2">
      <c r="B162" s="138" t="s">
        <v>28</v>
      </c>
      <c r="D162" s="21"/>
      <c r="E162" s="19" t="s">
        <v>12</v>
      </c>
      <c r="F162" s="1" t="s">
        <v>27</v>
      </c>
      <c r="I162" s="17"/>
      <c r="K162" s="16"/>
      <c r="M162" s="43">
        <v>5584615</v>
      </c>
      <c r="N162" s="135"/>
      <c r="O162" s="43">
        <v>7170050</v>
      </c>
    </row>
    <row r="163" spans="2:15" x14ac:dyDescent="0.2">
      <c r="B163" s="138" t="s">
        <v>26</v>
      </c>
      <c r="D163" s="21"/>
      <c r="E163" s="19" t="s">
        <v>10</v>
      </c>
      <c r="F163" s="1" t="s">
        <v>25</v>
      </c>
      <c r="I163" s="17"/>
      <c r="K163" s="16"/>
      <c r="M163" s="43">
        <v>711216</v>
      </c>
      <c r="N163" s="7"/>
      <c r="O163" s="15">
        <v>767990</v>
      </c>
    </row>
    <row r="164" spans="2:15" ht="12.75" customHeight="1" x14ac:dyDescent="0.2">
      <c r="B164" s="138" t="s">
        <v>350</v>
      </c>
      <c r="D164" s="21"/>
      <c r="E164" s="19" t="s">
        <v>5</v>
      </c>
      <c r="F164" s="1" t="s">
        <v>268</v>
      </c>
      <c r="I164" s="17"/>
      <c r="K164" s="16"/>
      <c r="M164" s="43">
        <v>0</v>
      </c>
      <c r="N164" s="7"/>
      <c r="O164" s="15"/>
    </row>
    <row r="165" spans="2:15" x14ac:dyDescent="0.2">
      <c r="B165" s="138" t="s">
        <v>24</v>
      </c>
      <c r="D165" s="21"/>
      <c r="E165" s="19" t="s">
        <v>244</v>
      </c>
      <c r="F165" s="1" t="s">
        <v>23</v>
      </c>
      <c r="I165" s="17"/>
      <c r="K165" s="16"/>
      <c r="M165" s="43">
        <v>1276864.7</v>
      </c>
      <c r="N165" s="135"/>
      <c r="O165" s="43">
        <v>1005810</v>
      </c>
    </row>
    <row r="166" spans="2:15" ht="7.5" customHeight="1" x14ac:dyDescent="0.2">
      <c r="D166" s="21"/>
      <c r="E166" s="26"/>
      <c r="I166" s="17"/>
      <c r="K166" s="16"/>
      <c r="M166" s="43"/>
      <c r="N166" s="135"/>
      <c r="O166" s="43"/>
    </row>
    <row r="167" spans="2:15" x14ac:dyDescent="0.2">
      <c r="B167" s="138" t="s">
        <v>22</v>
      </c>
      <c r="D167" s="21"/>
      <c r="E167" s="25" t="s">
        <v>21</v>
      </c>
      <c r="F167" s="18"/>
      <c r="I167" s="17"/>
      <c r="J167" s="71"/>
      <c r="K167" s="23">
        <v>7</v>
      </c>
      <c r="L167" s="71"/>
      <c r="M167" s="44">
        <v>2610768.59</v>
      </c>
      <c r="N167" s="136"/>
      <c r="O167" s="44">
        <v>830772</v>
      </c>
    </row>
    <row r="168" spans="2:15" ht="7.5" customHeight="1" x14ac:dyDescent="0.2">
      <c r="D168" s="21"/>
      <c r="E168" s="26"/>
      <c r="F168" s="18"/>
      <c r="I168" s="17"/>
      <c r="K168" s="16"/>
      <c r="M168" s="43"/>
      <c r="N168" s="135"/>
      <c r="O168" s="43"/>
    </row>
    <row r="169" spans="2:15" x14ac:dyDescent="0.2">
      <c r="D169" s="21"/>
      <c r="E169" s="25" t="s">
        <v>17</v>
      </c>
      <c r="F169" s="24"/>
      <c r="I169" s="17"/>
      <c r="J169" s="71"/>
      <c r="K169" s="23">
        <v>7</v>
      </c>
      <c r="L169" s="71"/>
      <c r="M169" s="44">
        <f>+SUM(M170:M176)</f>
        <v>16871302.579999998</v>
      </c>
      <c r="N169" s="136"/>
      <c r="O169" s="44">
        <f>+SUM(O170:O176)</f>
        <v>13772777</v>
      </c>
    </row>
    <row r="170" spans="2:15" x14ac:dyDescent="0.2">
      <c r="B170" s="1" t="s">
        <v>351</v>
      </c>
      <c r="D170" s="21"/>
      <c r="E170" s="19" t="s">
        <v>15</v>
      </c>
      <c r="F170" s="18" t="s">
        <v>14</v>
      </c>
      <c r="I170" s="17"/>
      <c r="K170" s="16"/>
      <c r="M170" s="43">
        <v>5208084.58</v>
      </c>
      <c r="N170" s="135"/>
      <c r="O170" s="43">
        <v>4414149</v>
      </c>
    </row>
    <row r="171" spans="2:15" x14ac:dyDescent="0.2">
      <c r="B171" s="1" t="s">
        <v>13</v>
      </c>
      <c r="D171" s="21"/>
      <c r="E171" s="19" t="s">
        <v>12</v>
      </c>
      <c r="F171" s="18" t="s">
        <v>352</v>
      </c>
      <c r="I171" s="17"/>
      <c r="K171" s="16"/>
      <c r="M171" s="43">
        <v>10667970</v>
      </c>
      <c r="N171" s="135"/>
      <c r="O171" s="43">
        <v>8539821</v>
      </c>
    </row>
    <row r="172" spans="2:15" x14ac:dyDescent="0.2">
      <c r="B172" s="1" t="s">
        <v>8</v>
      </c>
      <c r="D172" s="21"/>
      <c r="E172" s="19" t="s">
        <v>10</v>
      </c>
      <c r="F172" s="18" t="s">
        <v>353</v>
      </c>
      <c r="I172" s="17"/>
      <c r="K172" s="16"/>
      <c r="M172" s="43">
        <v>0</v>
      </c>
      <c r="N172" s="7"/>
      <c r="O172" s="15">
        <v>218017</v>
      </c>
    </row>
    <row r="173" spans="2:15" x14ac:dyDescent="0.2">
      <c r="B173" s="1" t="s">
        <v>6</v>
      </c>
      <c r="D173" s="21"/>
      <c r="E173" s="19" t="s">
        <v>5</v>
      </c>
      <c r="F173" s="18" t="s">
        <v>354</v>
      </c>
      <c r="I173" s="17"/>
      <c r="K173" s="16"/>
      <c r="M173" s="43">
        <v>605089</v>
      </c>
      <c r="N173" s="7"/>
      <c r="O173" s="15">
        <v>224947</v>
      </c>
    </row>
    <row r="174" spans="2:15" ht="12.75" customHeight="1" x14ac:dyDescent="0.2">
      <c r="B174" s="1" t="s">
        <v>355</v>
      </c>
      <c r="D174" s="21"/>
      <c r="E174" s="19" t="s">
        <v>244</v>
      </c>
      <c r="F174" s="18" t="s">
        <v>356</v>
      </c>
      <c r="I174" s="17"/>
      <c r="K174" s="16"/>
      <c r="M174" s="43">
        <v>0</v>
      </c>
      <c r="N174" s="7"/>
      <c r="O174" s="15"/>
    </row>
    <row r="175" spans="2:15" x14ac:dyDescent="0.2">
      <c r="B175" s="1" t="s">
        <v>3</v>
      </c>
      <c r="D175" s="20"/>
      <c r="E175" s="19" t="s">
        <v>2</v>
      </c>
      <c r="F175" s="18" t="s">
        <v>357</v>
      </c>
      <c r="I175" s="17"/>
      <c r="K175" s="16"/>
      <c r="M175" s="43">
        <v>390159</v>
      </c>
      <c r="N175" s="7"/>
      <c r="O175" s="15">
        <v>375843</v>
      </c>
    </row>
    <row r="176" spans="2:15" ht="12.75" customHeight="1" x14ac:dyDescent="0.2">
      <c r="B176" s="1" t="s">
        <v>358</v>
      </c>
      <c r="D176" s="20"/>
      <c r="E176" s="19" t="s">
        <v>249</v>
      </c>
      <c r="F176" s="18" t="s">
        <v>359</v>
      </c>
      <c r="I176" s="17"/>
      <c r="K176" s="16"/>
      <c r="M176" s="43">
        <v>0</v>
      </c>
      <c r="N176" s="7"/>
      <c r="O176" s="15"/>
    </row>
    <row r="177" spans="4:23" ht="12.75" customHeight="1" x14ac:dyDescent="0.2">
      <c r="D177" s="20"/>
      <c r="E177" s="19"/>
      <c r="F177" s="18"/>
      <c r="I177" s="17"/>
      <c r="K177" s="16"/>
      <c r="M177" s="15"/>
      <c r="N177" s="7"/>
      <c r="O177" s="15"/>
    </row>
    <row r="178" spans="4:23" ht="12.75" customHeight="1" x14ac:dyDescent="0.2">
      <c r="D178" s="20"/>
      <c r="E178" s="52" t="s">
        <v>61</v>
      </c>
      <c r="F178" s="25" t="s">
        <v>360</v>
      </c>
      <c r="I178" s="17"/>
      <c r="K178" s="16"/>
      <c r="M178" s="43">
        <v>0</v>
      </c>
      <c r="N178" s="7"/>
      <c r="O178" s="15"/>
    </row>
    <row r="179" spans="4:23" ht="7.5" customHeight="1" x14ac:dyDescent="0.2">
      <c r="D179" s="51"/>
      <c r="E179" s="13"/>
      <c r="F179" s="12"/>
      <c r="G179" s="11"/>
      <c r="H179" s="11"/>
      <c r="I179" s="10"/>
      <c r="K179" s="9"/>
      <c r="M179" s="8"/>
      <c r="N179" s="7"/>
      <c r="O179" s="8"/>
    </row>
    <row r="180" spans="4:23" ht="13.5" thickBot="1" x14ac:dyDescent="0.25">
      <c r="M180" s="7"/>
      <c r="N180" s="7"/>
      <c r="O180" s="7"/>
    </row>
    <row r="181" spans="4:23" ht="15" customHeight="1" thickBot="1" x14ac:dyDescent="0.25">
      <c r="D181" s="144" t="s">
        <v>0</v>
      </c>
      <c r="E181" s="145"/>
      <c r="F181" s="145"/>
      <c r="G181" s="145"/>
      <c r="H181" s="145"/>
      <c r="I181" s="145"/>
      <c r="J181" s="6"/>
      <c r="K181" s="146"/>
      <c r="M181" s="5">
        <f>+M152+M131+M101</f>
        <v>66378546.25</v>
      </c>
      <c r="N181" s="7"/>
      <c r="O181" s="5">
        <f>+O152+O131+O101</f>
        <v>63480252</v>
      </c>
    </row>
    <row r="182" spans="4:23" x14ac:dyDescent="0.2">
      <c r="K182" s="3"/>
      <c r="M182" s="3"/>
      <c r="O182" s="3"/>
    </row>
    <row r="187" spans="4:23" x14ac:dyDescent="0.2">
      <c r="Q187" s="153"/>
      <c r="R187" s="153"/>
      <c r="S187" s="154"/>
      <c r="T187" s="155"/>
      <c r="U187" s="155"/>
      <c r="V187" s="155"/>
      <c r="W187" s="155"/>
    </row>
    <row r="188" spans="4:23" x14ac:dyDescent="0.2">
      <c r="Q188" s="153"/>
      <c r="R188" s="153"/>
      <c r="S188" s="154"/>
      <c r="T188" s="155"/>
      <c r="U188" s="155"/>
      <c r="V188" s="155"/>
      <c r="W188" s="155"/>
    </row>
    <row r="189" spans="4:23" x14ac:dyDescent="0.2">
      <c r="Q189" s="153"/>
      <c r="R189" s="153"/>
      <c r="S189" s="154"/>
      <c r="T189" s="155"/>
      <c r="U189" s="155"/>
      <c r="V189" s="155"/>
      <c r="W189" s="155"/>
    </row>
    <row r="190" spans="4:23" x14ac:dyDescent="0.2">
      <c r="Q190" s="153"/>
      <c r="R190" s="153"/>
      <c r="S190" s="154"/>
      <c r="T190" s="155"/>
      <c r="U190" s="155"/>
      <c r="V190" s="155"/>
      <c r="W190" s="155"/>
    </row>
    <row r="191" spans="4:23" x14ac:dyDescent="0.2">
      <c r="Q191" s="153"/>
      <c r="R191" s="153"/>
      <c r="S191" s="154"/>
      <c r="T191" s="155"/>
      <c r="U191" s="155"/>
      <c r="V191" s="155"/>
      <c r="W191" s="155"/>
    </row>
    <row r="192" spans="4:23" x14ac:dyDescent="0.2">
      <c r="Q192" s="153"/>
      <c r="R192" s="153"/>
      <c r="S192" s="154"/>
      <c r="T192" s="155"/>
      <c r="U192" s="155"/>
      <c r="V192" s="155"/>
      <c r="W192" s="155"/>
    </row>
    <row r="193" spans="17:23" x14ac:dyDescent="0.2">
      <c r="Q193" s="153"/>
      <c r="R193" s="153"/>
      <c r="S193" s="154"/>
      <c r="T193" s="155"/>
      <c r="U193" s="155"/>
      <c r="V193" s="155"/>
      <c r="W193" s="155"/>
    </row>
  </sheetData>
  <dataValidations count="1">
    <dataValidation type="list" allowBlank="1" showInputMessage="1" showErrorMessage="1" sqref="I2" xr:uid="{AA833EDE-099F-463D-A692-D19B0E7FA347}">
      <formula1>"intermedio, final"</formula1>
    </dataValidation>
  </dataValidations>
  <pageMargins left="0.75" right="0.75" top="1" bottom="1" header="0" footer="0"/>
  <pageSetup paperSize="9" scale="45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9540-3C0E-41D6-9EF0-3C2E37BB39CF}">
  <sheetPr>
    <pageSetUpPr fitToPage="1"/>
  </sheetPr>
  <dimension ref="B2:XFA109"/>
  <sheetViews>
    <sheetView showGridLines="0" topLeftCell="A6" zoomScale="115" zoomScaleNormal="115" workbookViewId="0">
      <selection activeCell="P22" sqref="P22:S22"/>
    </sheetView>
  </sheetViews>
  <sheetFormatPr baseColWidth="10" defaultColWidth="11.42578125" defaultRowHeight="12.75" x14ac:dyDescent="0.2"/>
  <cols>
    <col min="1" max="1" width="3.42578125" style="77" customWidth="1"/>
    <col min="2" max="2" width="7.5703125" style="77" hidden="1" customWidth="1"/>
    <col min="3" max="3" width="3.42578125" style="77" hidden="1" customWidth="1"/>
    <col min="4" max="4" width="1.85546875" style="77" customWidth="1"/>
    <col min="5" max="5" width="4" style="77" customWidth="1"/>
    <col min="6" max="6" width="14.5703125" style="77" customWidth="1"/>
    <col min="7" max="7" width="14.7109375" style="77" customWidth="1"/>
    <col min="8" max="8" width="9" style="77" customWidth="1"/>
    <col min="9" max="9" width="13" style="77" customWidth="1"/>
    <col min="10" max="10" width="1.5703125" style="3" hidden="1" customWidth="1"/>
    <col min="11" max="11" width="12.7109375" style="77" customWidth="1"/>
    <col min="12" max="12" width="5.140625" style="3" hidden="1" customWidth="1"/>
    <col min="13" max="13" width="15.28515625" style="77" customWidth="1"/>
    <col min="14" max="14" width="5.140625" style="3" hidden="1" customWidth="1"/>
    <col min="15" max="15" width="15.28515625" style="77" customWidth="1"/>
    <col min="16" max="16380" width="11.42578125" style="77"/>
    <col min="16381" max="16384" width="31.140625" style="77" customWidth="1"/>
  </cols>
  <sheetData>
    <row r="2" spans="2:23" x14ac:dyDescent="0.2">
      <c r="D2" s="115" t="str">
        <f>+BCE!D2</f>
        <v>Griño Ecologic, S.A.</v>
      </c>
    </row>
    <row r="3" spans="2:23" x14ac:dyDescent="0.2">
      <c r="D3" s="1"/>
      <c r="I3" s="156" t="s">
        <v>361</v>
      </c>
    </row>
    <row r="4" spans="2:23" s="1" customFormat="1" x14ac:dyDescent="0.2">
      <c r="J4" s="2"/>
      <c r="K4" s="68"/>
      <c r="L4" s="2"/>
      <c r="M4" s="68"/>
      <c r="N4" s="2"/>
      <c r="O4" s="2"/>
      <c r="P4" s="77"/>
      <c r="Q4" s="77"/>
      <c r="R4" s="77"/>
      <c r="S4" s="77"/>
      <c r="T4" s="77"/>
      <c r="U4" s="77"/>
      <c r="V4" s="77"/>
    </row>
    <row r="5" spans="2:23" s="69" customFormat="1" ht="18.75" x14ac:dyDescent="0.3">
      <c r="D5" s="69" t="s">
        <v>362</v>
      </c>
      <c r="J5" s="70"/>
      <c r="K5" s="70"/>
      <c r="L5" s="70"/>
      <c r="M5" s="70"/>
      <c r="N5" s="70"/>
      <c r="O5" s="70"/>
      <c r="P5" s="77"/>
      <c r="Q5" s="77"/>
      <c r="R5" s="77"/>
      <c r="S5" s="77"/>
      <c r="T5" s="77"/>
      <c r="U5" s="77"/>
      <c r="V5" s="77"/>
    </row>
    <row r="6" spans="2:23" ht="9.75" customHeight="1" x14ac:dyDescent="0.3">
      <c r="D6" s="69"/>
    </row>
    <row r="7" spans="2:23" ht="2.1" customHeight="1" x14ac:dyDescent="0.3">
      <c r="C7" s="157"/>
      <c r="D7" s="157"/>
      <c r="E7" s="157"/>
      <c r="F7" s="157"/>
      <c r="G7" s="157"/>
      <c r="H7" s="157"/>
      <c r="I7" s="157"/>
      <c r="J7" s="80"/>
      <c r="K7" s="158" t="s">
        <v>363</v>
      </c>
      <c r="L7" s="80"/>
      <c r="M7" s="158" t="s">
        <v>364</v>
      </c>
      <c r="N7" s="80"/>
      <c r="O7" s="158" t="s">
        <v>364</v>
      </c>
    </row>
    <row r="8" spans="2:23" ht="12" customHeight="1" x14ac:dyDescent="0.2">
      <c r="D8" s="130"/>
      <c r="E8" s="129"/>
      <c r="F8" s="129"/>
      <c r="G8" s="129"/>
      <c r="H8" s="129"/>
      <c r="I8" s="129"/>
      <c r="J8" s="127"/>
      <c r="K8" s="128" t="s">
        <v>84</v>
      </c>
      <c r="L8" s="127"/>
      <c r="M8" s="62">
        <f>+BCE!M6</f>
        <v>44742</v>
      </c>
      <c r="N8" s="65"/>
      <c r="O8" s="62">
        <v>44377</v>
      </c>
    </row>
    <row r="9" spans="2:23" x14ac:dyDescent="0.2">
      <c r="F9" s="3"/>
      <c r="G9" s="3"/>
      <c r="H9" s="3"/>
      <c r="I9" s="3"/>
      <c r="J9" s="80"/>
      <c r="L9" s="80"/>
      <c r="N9" s="80"/>
    </row>
    <row r="10" spans="2:23" x14ac:dyDescent="0.2">
      <c r="D10" s="126"/>
      <c r="E10" s="125"/>
      <c r="F10" s="124"/>
      <c r="G10" s="124"/>
      <c r="H10" s="124"/>
      <c r="I10" s="123"/>
      <c r="J10" s="80"/>
      <c r="K10" s="122"/>
      <c r="L10" s="80"/>
      <c r="M10" s="122"/>
      <c r="N10" s="80"/>
      <c r="O10" s="122"/>
      <c r="P10" s="1"/>
      <c r="Q10" s="1"/>
      <c r="R10" s="1"/>
      <c r="S10" s="1"/>
      <c r="T10" s="1"/>
      <c r="U10" s="1"/>
      <c r="V10" s="1"/>
    </row>
    <row r="11" spans="2:23" ht="15" x14ac:dyDescent="0.25">
      <c r="C11" s="78"/>
      <c r="D11" s="121"/>
      <c r="E11" s="109" t="s">
        <v>234</v>
      </c>
      <c r="F11" s="3"/>
      <c r="G11" s="3"/>
      <c r="H11" s="3"/>
      <c r="I11" s="106"/>
      <c r="J11" s="80"/>
      <c r="K11" s="102"/>
      <c r="L11" s="80"/>
      <c r="M11" s="102"/>
      <c r="N11" s="80"/>
      <c r="O11" s="102"/>
      <c r="P11"/>
      <c r="Q11"/>
      <c r="R11"/>
      <c r="S11"/>
      <c r="T11"/>
      <c r="U11"/>
      <c r="V11"/>
      <c r="W11"/>
    </row>
    <row r="12" spans="2:23" ht="6.75" customHeight="1" x14ac:dyDescent="0.2">
      <c r="C12" s="78"/>
      <c r="D12" s="105"/>
      <c r="I12" s="103"/>
      <c r="J12" s="80"/>
      <c r="K12" s="102"/>
      <c r="L12" s="80"/>
      <c r="M12" s="102"/>
      <c r="N12" s="80"/>
      <c r="O12" s="102"/>
      <c r="P12"/>
      <c r="Q12"/>
      <c r="R12"/>
      <c r="S12"/>
      <c r="T12"/>
      <c r="U12"/>
      <c r="V12"/>
      <c r="W12"/>
    </row>
    <row r="13" spans="2:23" ht="12.75" customHeight="1" x14ac:dyDescent="0.2">
      <c r="C13" s="78"/>
      <c r="D13" s="116"/>
      <c r="E13" s="115" t="s">
        <v>232</v>
      </c>
      <c r="G13" s="115"/>
      <c r="I13" s="103"/>
      <c r="J13" s="80"/>
      <c r="K13" s="110" t="s">
        <v>365</v>
      </c>
      <c r="L13" s="80"/>
      <c r="M13" s="22">
        <f>+SUM(M14:M16)</f>
        <v>29416338</v>
      </c>
      <c r="N13" s="101"/>
      <c r="O13" s="22">
        <f>+SUM(O14:O16)</f>
        <v>26019475</v>
      </c>
      <c r="P13"/>
      <c r="Q13"/>
      <c r="R13"/>
      <c r="S13"/>
      <c r="T13"/>
      <c r="U13"/>
      <c r="V13"/>
      <c r="W13"/>
    </row>
    <row r="14" spans="2:23" ht="12.75" customHeight="1" x14ac:dyDescent="0.2">
      <c r="B14" s="159" t="s">
        <v>231</v>
      </c>
      <c r="C14" s="78"/>
      <c r="D14" s="114"/>
      <c r="E14" s="113" t="s">
        <v>189</v>
      </c>
      <c r="F14" s="77" t="s">
        <v>230</v>
      </c>
      <c r="I14" s="103"/>
      <c r="J14" s="80"/>
      <c r="K14" s="102"/>
      <c r="L14" s="80"/>
      <c r="M14" s="43">
        <v>0</v>
      </c>
      <c r="N14" s="101"/>
      <c r="O14" s="15"/>
      <c r="P14"/>
      <c r="Q14"/>
      <c r="R14"/>
      <c r="S14"/>
      <c r="T14"/>
      <c r="U14"/>
      <c r="V14"/>
      <c r="W14"/>
    </row>
    <row r="15" spans="2:23" ht="12.75" customHeight="1" x14ac:dyDescent="0.2">
      <c r="B15" s="159" t="s">
        <v>229</v>
      </c>
      <c r="C15" s="78"/>
      <c r="D15" s="114"/>
      <c r="E15" s="113" t="s">
        <v>170</v>
      </c>
      <c r="F15" s="77" t="s">
        <v>228</v>
      </c>
      <c r="I15" s="103"/>
      <c r="J15" s="80"/>
      <c r="K15" s="102"/>
      <c r="L15" s="80"/>
      <c r="M15" s="43">
        <v>29416338</v>
      </c>
      <c r="N15" s="101"/>
      <c r="O15" s="15">
        <v>26019475</v>
      </c>
      <c r="P15"/>
      <c r="Q15"/>
      <c r="R15"/>
      <c r="S15"/>
      <c r="T15"/>
      <c r="U15"/>
      <c r="V15"/>
      <c r="W15"/>
    </row>
    <row r="16" spans="2:23" ht="12.75" customHeight="1" x14ac:dyDescent="0.2">
      <c r="C16" s="78"/>
      <c r="D16" s="114"/>
      <c r="E16" s="113" t="s">
        <v>216</v>
      </c>
      <c r="F16" s="77" t="s">
        <v>366</v>
      </c>
      <c r="I16" s="103"/>
      <c r="J16" s="80"/>
      <c r="K16" s="102"/>
      <c r="L16" s="80"/>
      <c r="M16" s="44">
        <v>0</v>
      </c>
      <c r="N16" s="101"/>
      <c r="O16" s="15"/>
      <c r="P16"/>
      <c r="Q16"/>
      <c r="R16"/>
      <c r="S16"/>
      <c r="T16"/>
      <c r="U16"/>
      <c r="V16"/>
      <c r="W16"/>
    </row>
    <row r="17" spans="2:23" ht="12.75" customHeight="1" x14ac:dyDescent="0.2">
      <c r="C17" s="78"/>
      <c r="D17" s="114"/>
      <c r="E17" s="113"/>
      <c r="I17" s="103"/>
      <c r="J17" s="80"/>
      <c r="K17" s="102"/>
      <c r="L17" s="80"/>
      <c r="M17" s="15"/>
      <c r="N17" s="101"/>
      <c r="O17" s="15"/>
      <c r="P17"/>
      <c r="Q17"/>
      <c r="R17"/>
      <c r="S17"/>
      <c r="T17"/>
      <c r="U17"/>
      <c r="V17"/>
      <c r="W17"/>
    </row>
    <row r="18" spans="2:23" ht="12.75" customHeight="1" x14ac:dyDescent="0.2">
      <c r="B18" s="159" t="s">
        <v>367</v>
      </c>
      <c r="C18" s="78"/>
      <c r="D18" s="114"/>
      <c r="E18" s="115" t="s">
        <v>368</v>
      </c>
      <c r="I18" s="103"/>
      <c r="J18" s="80"/>
      <c r="K18" s="102"/>
      <c r="L18" s="80"/>
      <c r="M18" s="44">
        <v>0</v>
      </c>
      <c r="N18" s="101"/>
      <c r="O18" s="22">
        <v>0</v>
      </c>
      <c r="P18"/>
      <c r="Q18"/>
      <c r="R18"/>
      <c r="S18"/>
      <c r="T18"/>
      <c r="U18"/>
      <c r="V18"/>
      <c r="W18"/>
    </row>
    <row r="19" spans="2:23" ht="6.75" customHeight="1" x14ac:dyDescent="0.2">
      <c r="C19" s="78"/>
      <c r="D19" s="114"/>
      <c r="E19" s="113"/>
      <c r="I19" s="103"/>
      <c r="J19" s="80"/>
      <c r="K19" s="102"/>
      <c r="L19" s="80"/>
      <c r="M19" s="15"/>
      <c r="N19" s="101"/>
      <c r="O19" s="15"/>
      <c r="P19"/>
      <c r="Q19"/>
      <c r="R19"/>
      <c r="S19"/>
      <c r="T19"/>
      <c r="U19"/>
      <c r="V19"/>
      <c r="W19"/>
    </row>
    <row r="20" spans="2:23" ht="12.75" customHeight="1" x14ac:dyDescent="0.2">
      <c r="B20" s="159" t="s">
        <v>227</v>
      </c>
      <c r="C20" s="78"/>
      <c r="D20" s="116"/>
      <c r="E20" s="115" t="s">
        <v>226</v>
      </c>
      <c r="I20" s="103"/>
      <c r="J20" s="80"/>
      <c r="K20" s="90"/>
      <c r="L20" s="80"/>
      <c r="M20" s="44">
        <v>117532</v>
      </c>
      <c r="N20" s="101"/>
      <c r="O20" s="22">
        <v>85662</v>
      </c>
      <c r="P20"/>
      <c r="Q20"/>
      <c r="R20"/>
      <c r="S20"/>
      <c r="T20"/>
      <c r="U20"/>
      <c r="V20"/>
      <c r="W20"/>
    </row>
    <row r="21" spans="2:23" ht="6.75" customHeight="1" x14ac:dyDescent="0.2">
      <c r="C21" s="78"/>
      <c r="D21" s="114"/>
      <c r="E21" s="113"/>
      <c r="I21" s="103"/>
      <c r="J21" s="80"/>
      <c r="K21" s="102"/>
      <c r="L21" s="80"/>
      <c r="M21" s="15"/>
      <c r="N21" s="101"/>
      <c r="O21" s="15"/>
      <c r="P21"/>
      <c r="Q21"/>
      <c r="R21"/>
      <c r="S21"/>
      <c r="T21"/>
      <c r="U21"/>
      <c r="V21"/>
      <c r="W21"/>
    </row>
    <row r="22" spans="2:23" ht="12.75" customHeight="1" x14ac:dyDescent="0.2">
      <c r="C22" s="78"/>
      <c r="D22" s="116"/>
      <c r="E22" s="115" t="s">
        <v>224</v>
      </c>
      <c r="I22" s="103"/>
      <c r="J22" s="80"/>
      <c r="K22" s="110">
        <v>11</v>
      </c>
      <c r="L22" s="80"/>
      <c r="M22" s="22">
        <f>+SUM(M23:M26)</f>
        <v>-14886659</v>
      </c>
      <c r="N22" s="101"/>
      <c r="O22" s="22">
        <f>+SUM(O23:O26)</f>
        <v>-12490542</v>
      </c>
      <c r="P22"/>
      <c r="Q22"/>
      <c r="R22"/>
      <c r="S22"/>
      <c r="T22"/>
      <c r="U22"/>
      <c r="V22"/>
      <c r="W22"/>
    </row>
    <row r="23" spans="2:23" ht="12.75" customHeight="1" x14ac:dyDescent="0.2">
      <c r="B23" s="77" t="s">
        <v>223</v>
      </c>
      <c r="C23" s="78"/>
      <c r="D23" s="114"/>
      <c r="E23" s="113" t="s">
        <v>189</v>
      </c>
      <c r="F23" s="77" t="s">
        <v>222</v>
      </c>
      <c r="I23" s="103"/>
      <c r="J23" s="80"/>
      <c r="K23" s="118"/>
      <c r="L23" s="80"/>
      <c r="M23" s="43">
        <v>-209645</v>
      </c>
      <c r="N23" s="101"/>
      <c r="O23" s="15">
        <v>-43340</v>
      </c>
      <c r="P23"/>
      <c r="Q23"/>
      <c r="R23"/>
      <c r="S23"/>
      <c r="T23"/>
      <c r="U23"/>
      <c r="V23"/>
      <c r="W23"/>
    </row>
    <row r="24" spans="2:23" ht="12.75" customHeight="1" x14ac:dyDescent="0.2">
      <c r="B24" s="77" t="s">
        <v>220</v>
      </c>
      <c r="C24" s="78"/>
      <c r="D24" s="114"/>
      <c r="E24" s="113" t="s">
        <v>170</v>
      </c>
      <c r="F24" s="77" t="s">
        <v>219</v>
      </c>
      <c r="I24" s="103"/>
      <c r="J24" s="80"/>
      <c r="K24" s="118"/>
      <c r="L24" s="80"/>
      <c r="M24" s="43">
        <v>-2970318</v>
      </c>
      <c r="N24" s="101"/>
      <c r="O24" s="15">
        <v>-2220845</v>
      </c>
      <c r="P24"/>
      <c r="Q24"/>
      <c r="R24"/>
      <c r="S24"/>
      <c r="T24"/>
      <c r="U24"/>
      <c r="V24"/>
      <c r="W24"/>
    </row>
    <row r="25" spans="2:23" ht="12.75" customHeight="1" x14ac:dyDescent="0.2">
      <c r="B25" s="77" t="s">
        <v>217</v>
      </c>
      <c r="C25" s="78"/>
      <c r="D25" s="114"/>
      <c r="E25" s="113" t="s">
        <v>216</v>
      </c>
      <c r="F25" s="77" t="s">
        <v>215</v>
      </c>
      <c r="I25" s="103"/>
      <c r="J25" s="80"/>
      <c r="K25" s="118"/>
      <c r="L25" s="80"/>
      <c r="M25" s="43">
        <v>-11706696</v>
      </c>
      <c r="N25" s="101"/>
      <c r="O25" s="15">
        <v>-10226357</v>
      </c>
      <c r="P25"/>
      <c r="Q25"/>
      <c r="R25"/>
      <c r="S25"/>
      <c r="T25"/>
      <c r="U25"/>
      <c r="V25"/>
      <c r="W25"/>
    </row>
    <row r="26" spans="2:23" ht="12.75" customHeight="1" x14ac:dyDescent="0.2">
      <c r="B26" s="77" t="s">
        <v>369</v>
      </c>
      <c r="C26" s="78"/>
      <c r="D26" s="114"/>
      <c r="E26" s="113" t="s">
        <v>370</v>
      </c>
      <c r="F26" s="77" t="s">
        <v>371</v>
      </c>
      <c r="I26" s="103"/>
      <c r="J26" s="80"/>
      <c r="K26" s="118"/>
      <c r="L26" s="80"/>
      <c r="M26" s="43">
        <v>0</v>
      </c>
      <c r="N26" s="101"/>
      <c r="O26" s="15">
        <v>0</v>
      </c>
      <c r="P26"/>
      <c r="Q26"/>
      <c r="R26"/>
      <c r="S26"/>
      <c r="T26"/>
      <c r="U26"/>
      <c r="V26"/>
      <c r="W26"/>
    </row>
    <row r="27" spans="2:23" ht="12.75" customHeight="1" x14ac:dyDescent="0.2">
      <c r="C27" s="78"/>
      <c r="D27" s="114"/>
      <c r="E27" s="113"/>
      <c r="I27" s="103"/>
      <c r="J27" s="80"/>
      <c r="K27" s="118"/>
      <c r="L27" s="80"/>
      <c r="M27" s="15"/>
      <c r="N27" s="101"/>
      <c r="O27" s="15"/>
      <c r="P27"/>
      <c r="Q27"/>
      <c r="R27"/>
      <c r="S27"/>
      <c r="T27"/>
      <c r="U27"/>
      <c r="V27"/>
      <c r="W27"/>
    </row>
    <row r="28" spans="2:23" ht="12.75" customHeight="1" x14ac:dyDescent="0.2">
      <c r="C28" s="78"/>
      <c r="D28" s="116"/>
      <c r="E28" s="115" t="s">
        <v>213</v>
      </c>
      <c r="I28" s="103"/>
      <c r="J28" s="80"/>
      <c r="K28" s="110"/>
      <c r="L28" s="80"/>
      <c r="M28" s="22">
        <f>+SUM(M29:M30)</f>
        <v>0</v>
      </c>
      <c r="N28" s="101"/>
      <c r="O28" s="22">
        <f>+SUM(O29:O30)</f>
        <v>0</v>
      </c>
      <c r="P28"/>
      <c r="Q28"/>
      <c r="R28"/>
      <c r="S28"/>
      <c r="T28"/>
      <c r="U28"/>
      <c r="V28"/>
      <c r="W28"/>
    </row>
    <row r="29" spans="2:23" ht="12.75" customHeight="1" x14ac:dyDescent="0.2">
      <c r="B29" s="159" t="s">
        <v>212</v>
      </c>
      <c r="C29" s="78"/>
      <c r="D29" s="114"/>
      <c r="E29" s="113" t="s">
        <v>189</v>
      </c>
      <c r="F29" s="77" t="s">
        <v>211</v>
      </c>
      <c r="I29" s="103"/>
      <c r="J29" s="80"/>
      <c r="K29" s="118"/>
      <c r="L29" s="80"/>
      <c r="M29" s="44">
        <v>0</v>
      </c>
      <c r="N29" s="101"/>
      <c r="O29" s="15">
        <v>0</v>
      </c>
      <c r="P29"/>
      <c r="Q29"/>
      <c r="R29"/>
      <c r="S29"/>
      <c r="T29"/>
      <c r="U29"/>
      <c r="V29"/>
      <c r="W29"/>
    </row>
    <row r="30" spans="2:23" ht="12.75" customHeight="1" x14ac:dyDescent="0.2">
      <c r="B30" s="159" t="s">
        <v>372</v>
      </c>
      <c r="C30" s="78"/>
      <c r="D30" s="114"/>
      <c r="E30" s="113" t="s">
        <v>170</v>
      </c>
      <c r="F30" s="77" t="s">
        <v>373</v>
      </c>
      <c r="I30" s="103"/>
      <c r="J30" s="80"/>
      <c r="K30" s="118"/>
      <c r="L30" s="80"/>
      <c r="M30" s="44">
        <v>0</v>
      </c>
      <c r="N30" s="101"/>
      <c r="O30" s="15">
        <v>0</v>
      </c>
      <c r="P30"/>
      <c r="Q30"/>
      <c r="R30"/>
      <c r="S30"/>
      <c r="T30"/>
      <c r="U30"/>
      <c r="V30"/>
      <c r="W30"/>
    </row>
    <row r="31" spans="2:23" ht="6.75" customHeight="1" x14ac:dyDescent="0.2">
      <c r="C31" s="78"/>
      <c r="D31" s="114"/>
      <c r="E31" s="113"/>
      <c r="I31" s="103"/>
      <c r="J31" s="80"/>
      <c r="K31" s="118"/>
      <c r="L31" s="80"/>
      <c r="M31" s="15"/>
      <c r="N31" s="101"/>
      <c r="O31" s="15"/>
      <c r="P31"/>
      <c r="Q31"/>
      <c r="R31"/>
      <c r="S31"/>
      <c r="T31"/>
      <c r="U31"/>
      <c r="V31"/>
      <c r="W31"/>
    </row>
    <row r="32" spans="2:23" ht="12.75" customHeight="1" x14ac:dyDescent="0.2">
      <c r="C32" s="78"/>
      <c r="D32" s="116"/>
      <c r="E32" s="115" t="s">
        <v>209</v>
      </c>
      <c r="I32" s="103"/>
      <c r="J32" s="80"/>
      <c r="K32" s="110"/>
      <c r="L32" s="80"/>
      <c r="M32" s="44">
        <f>+SUM(M33:M35)</f>
        <v>-5619657</v>
      </c>
      <c r="N32" s="101"/>
      <c r="O32" s="44">
        <f>+SUM(O33:O35)</f>
        <v>-5276266</v>
      </c>
      <c r="P32"/>
      <c r="Q32"/>
      <c r="R32"/>
      <c r="S32"/>
      <c r="T32"/>
      <c r="U32"/>
      <c r="V32"/>
      <c r="W32"/>
    </row>
    <row r="33" spans="2:23 16381:16381" ht="12.75" customHeight="1" x14ac:dyDescent="0.2">
      <c r="B33" s="159" t="s">
        <v>208</v>
      </c>
      <c r="C33" s="78"/>
      <c r="D33" s="114"/>
      <c r="E33" s="113" t="s">
        <v>189</v>
      </c>
      <c r="F33" s="77" t="s">
        <v>207</v>
      </c>
      <c r="I33" s="103"/>
      <c r="J33" s="80"/>
      <c r="K33" s="118"/>
      <c r="L33" s="80"/>
      <c r="M33" s="43">
        <v>-4293767</v>
      </c>
      <c r="N33" s="101"/>
      <c r="O33" s="43">
        <v>-3983579</v>
      </c>
      <c r="P33"/>
      <c r="Q33"/>
      <c r="R33"/>
      <c r="S33"/>
      <c r="T33"/>
      <c r="U33"/>
      <c r="V33"/>
      <c r="W33"/>
    </row>
    <row r="34" spans="2:23 16381:16381" ht="12.75" customHeight="1" x14ac:dyDescent="0.2">
      <c r="B34" s="159" t="s">
        <v>206</v>
      </c>
      <c r="C34" s="78"/>
      <c r="D34" s="114"/>
      <c r="E34" s="113" t="s">
        <v>170</v>
      </c>
      <c r="F34" s="77" t="s">
        <v>205</v>
      </c>
      <c r="I34" s="103"/>
      <c r="J34" s="80"/>
      <c r="K34" s="118">
        <v>11</v>
      </c>
      <c r="L34" s="80"/>
      <c r="M34" s="43">
        <v>-1325890</v>
      </c>
      <c r="N34" s="101"/>
      <c r="O34" s="43">
        <v>-1292687</v>
      </c>
      <c r="P34"/>
      <c r="Q34"/>
      <c r="R34"/>
      <c r="S34"/>
      <c r="T34"/>
      <c r="U34"/>
      <c r="V34"/>
      <c r="W34"/>
    </row>
    <row r="35" spans="2:23 16381:16381" ht="12.75" customHeight="1" x14ac:dyDescent="0.2">
      <c r="B35" s="159" t="s">
        <v>374</v>
      </c>
      <c r="C35" s="78"/>
      <c r="D35" s="114"/>
      <c r="E35" s="113" t="s">
        <v>216</v>
      </c>
      <c r="F35" s="77" t="s">
        <v>375</v>
      </c>
      <c r="I35" s="103"/>
      <c r="J35" s="80"/>
      <c r="K35" s="118"/>
      <c r="L35" s="80"/>
      <c r="M35" s="43">
        <v>0</v>
      </c>
      <c r="N35" s="101"/>
      <c r="O35" s="43">
        <v>0</v>
      </c>
      <c r="P35"/>
      <c r="Q35"/>
      <c r="R35"/>
      <c r="S35"/>
      <c r="T35"/>
      <c r="U35"/>
      <c r="V35"/>
      <c r="W35"/>
    </row>
    <row r="36" spans="2:23 16381:16381" ht="6.75" customHeight="1" x14ac:dyDescent="0.2">
      <c r="C36" s="78"/>
      <c r="D36" s="114"/>
      <c r="E36" s="113"/>
      <c r="I36" s="103"/>
      <c r="J36" s="80"/>
      <c r="K36" s="102"/>
      <c r="L36" s="80"/>
      <c r="M36" s="43"/>
      <c r="N36" s="101"/>
      <c r="O36" s="43"/>
      <c r="P36"/>
      <c r="Q36"/>
      <c r="R36"/>
      <c r="S36"/>
      <c r="T36"/>
      <c r="U36"/>
      <c r="V36"/>
      <c r="W36"/>
    </row>
    <row r="37" spans="2:23 16381:16381" ht="12.75" customHeight="1" x14ac:dyDescent="0.2">
      <c r="C37" s="78"/>
      <c r="D37" s="116"/>
      <c r="E37" s="120" t="s">
        <v>202</v>
      </c>
      <c r="I37" s="103"/>
      <c r="J37" s="80"/>
      <c r="K37" s="90"/>
      <c r="L37" s="80"/>
      <c r="M37" s="44">
        <f>+SUM(M38:M42)</f>
        <v>-4544322</v>
      </c>
      <c r="N37" s="101"/>
      <c r="O37" s="44">
        <f>+SUM(O38:O42)</f>
        <v>-3845342</v>
      </c>
      <c r="P37"/>
      <c r="Q37"/>
      <c r="R37"/>
      <c r="S37"/>
      <c r="T37"/>
      <c r="U37"/>
      <c r="V37"/>
      <c r="W37"/>
    </row>
    <row r="38" spans="2:23 16381:16381" ht="12.75" customHeight="1" x14ac:dyDescent="0.2">
      <c r="B38" s="77" t="s">
        <v>201</v>
      </c>
      <c r="C38" s="78"/>
      <c r="D38" s="114"/>
      <c r="E38" s="113" t="s">
        <v>189</v>
      </c>
      <c r="F38" s="77" t="s">
        <v>376</v>
      </c>
      <c r="I38" s="103"/>
      <c r="J38" s="80"/>
      <c r="K38" s="102"/>
      <c r="L38" s="80"/>
      <c r="M38" s="43">
        <v>-4514848</v>
      </c>
      <c r="N38" s="101"/>
      <c r="O38" s="43">
        <v>-3795709</v>
      </c>
      <c r="P38"/>
      <c r="Q38"/>
      <c r="R38"/>
      <c r="S38"/>
      <c r="T38"/>
      <c r="U38"/>
      <c r="V38"/>
      <c r="W38"/>
    </row>
    <row r="39" spans="2:23 16381:16381" ht="12.75" customHeight="1" x14ac:dyDescent="0.2">
      <c r="B39" s="77" t="s">
        <v>199</v>
      </c>
      <c r="C39" s="78"/>
      <c r="D39" s="114"/>
      <c r="E39" s="113" t="s">
        <v>170</v>
      </c>
      <c r="F39" s="77" t="s">
        <v>377</v>
      </c>
      <c r="I39" s="103"/>
      <c r="J39" s="80"/>
      <c r="K39" s="102"/>
      <c r="L39" s="80"/>
      <c r="M39" s="43">
        <v>-29474</v>
      </c>
      <c r="N39" s="101"/>
      <c r="O39" s="43">
        <v>-40131</v>
      </c>
      <c r="P39"/>
      <c r="Q39"/>
      <c r="R39"/>
      <c r="S39"/>
      <c r="T39"/>
      <c r="U39"/>
      <c r="V39"/>
      <c r="W39"/>
    </row>
    <row r="40" spans="2:23 16381:16381" ht="12.75" customHeight="1" x14ac:dyDescent="0.2">
      <c r="B40" s="77" t="s">
        <v>378</v>
      </c>
      <c r="C40" s="78"/>
      <c r="D40" s="114"/>
      <c r="E40" s="113" t="s">
        <v>216</v>
      </c>
      <c r="F40" s="77" t="s">
        <v>379</v>
      </c>
      <c r="I40" s="103"/>
      <c r="J40" s="80"/>
      <c r="K40" s="118"/>
      <c r="L40" s="80"/>
      <c r="M40" s="43">
        <v>0</v>
      </c>
      <c r="N40" s="101"/>
      <c r="O40" s="43">
        <v>-9502</v>
      </c>
      <c r="P40"/>
      <c r="Q40"/>
      <c r="R40"/>
      <c r="S40"/>
      <c r="T40"/>
      <c r="U40"/>
      <c r="V40"/>
      <c r="W40"/>
    </row>
    <row r="41" spans="2:23 16381:16381" ht="12.75" customHeight="1" x14ac:dyDescent="0.2">
      <c r="B41" s="77" t="s">
        <v>380</v>
      </c>
      <c r="C41" s="78"/>
      <c r="D41" s="114"/>
      <c r="E41" s="113" t="s">
        <v>370</v>
      </c>
      <c r="F41" s="77" t="s">
        <v>381</v>
      </c>
      <c r="I41" s="103"/>
      <c r="J41" s="80"/>
      <c r="K41" s="118"/>
      <c r="L41" s="80"/>
      <c r="M41" s="43">
        <v>0</v>
      </c>
      <c r="N41" s="101"/>
      <c r="O41" s="43">
        <v>0</v>
      </c>
      <c r="P41"/>
      <c r="Q41"/>
      <c r="R41"/>
      <c r="S41"/>
      <c r="T41"/>
      <c r="U41"/>
      <c r="V41"/>
      <c r="W41"/>
      <c r="XFA41" s="79"/>
    </row>
    <row r="42" spans="2:23 16381:16381" ht="12.75" customHeight="1" x14ac:dyDescent="0.2">
      <c r="B42" s="77" t="s">
        <v>382</v>
      </c>
      <c r="C42" s="78"/>
      <c r="D42" s="114"/>
      <c r="E42" s="113" t="s">
        <v>383</v>
      </c>
      <c r="F42" s="77" t="s">
        <v>384</v>
      </c>
      <c r="I42" s="103"/>
      <c r="J42" s="80"/>
      <c r="K42" s="118"/>
      <c r="L42" s="80"/>
      <c r="M42" s="43">
        <v>0</v>
      </c>
      <c r="N42" s="101"/>
      <c r="O42" s="43">
        <v>0</v>
      </c>
      <c r="P42"/>
      <c r="Q42"/>
      <c r="R42"/>
      <c r="S42"/>
      <c r="T42"/>
      <c r="U42"/>
      <c r="V42"/>
      <c r="W42"/>
    </row>
    <row r="43" spans="2:23 16381:16381" ht="6.75" customHeight="1" x14ac:dyDescent="0.2">
      <c r="C43" s="78"/>
      <c r="D43" s="114"/>
      <c r="E43" s="113"/>
      <c r="I43" s="103"/>
      <c r="J43" s="80"/>
      <c r="K43" s="102"/>
      <c r="L43" s="80"/>
      <c r="M43" s="43"/>
      <c r="N43" s="101"/>
      <c r="O43" s="43"/>
      <c r="P43"/>
      <c r="Q43"/>
      <c r="R43"/>
      <c r="S43"/>
      <c r="T43"/>
      <c r="U43"/>
      <c r="V43"/>
      <c r="W43"/>
    </row>
    <row r="44" spans="2:23 16381:16381" ht="12.75" customHeight="1" x14ac:dyDescent="0.2">
      <c r="C44" s="78"/>
      <c r="D44" s="116"/>
      <c r="E44" s="115" t="s">
        <v>196</v>
      </c>
      <c r="I44" s="103"/>
      <c r="J44" s="80"/>
      <c r="K44" s="119" t="s">
        <v>385</v>
      </c>
      <c r="L44" s="80"/>
      <c r="M44" s="44">
        <f>+SUM(M45:M46)</f>
        <v>-2202681</v>
      </c>
      <c r="N44" s="101"/>
      <c r="O44" s="44">
        <v>-2123036</v>
      </c>
      <c r="P44"/>
      <c r="Q44"/>
      <c r="R44"/>
      <c r="S44"/>
      <c r="T44"/>
      <c r="U44"/>
      <c r="V44"/>
      <c r="W44"/>
    </row>
    <row r="45" spans="2:23 16381:16381" ht="12.75" customHeight="1" x14ac:dyDescent="0.2">
      <c r="B45" s="77" t="s">
        <v>386</v>
      </c>
      <c r="C45" s="78"/>
      <c r="D45" s="116"/>
      <c r="E45" s="113" t="s">
        <v>189</v>
      </c>
      <c r="F45" s="77" t="s">
        <v>387</v>
      </c>
      <c r="I45" s="103"/>
      <c r="J45" s="80"/>
      <c r="K45" s="110"/>
      <c r="L45" s="80"/>
      <c r="M45" s="43">
        <v>-1058467</v>
      </c>
      <c r="N45" s="101"/>
      <c r="O45" s="44"/>
      <c r="P45"/>
      <c r="Q45"/>
      <c r="R45"/>
      <c r="S45"/>
      <c r="T45"/>
      <c r="U45"/>
      <c r="V45"/>
      <c r="W45"/>
    </row>
    <row r="46" spans="2:23 16381:16381" ht="12.75" customHeight="1" x14ac:dyDescent="0.2">
      <c r="B46" s="77" t="s">
        <v>388</v>
      </c>
      <c r="C46" s="78"/>
      <c r="D46" s="116"/>
      <c r="E46" s="113" t="s">
        <v>170</v>
      </c>
      <c r="F46" s="77" t="s">
        <v>389</v>
      </c>
      <c r="I46" s="103"/>
      <c r="J46" s="80"/>
      <c r="K46" s="110"/>
      <c r="L46" s="80"/>
      <c r="M46" s="43">
        <v>-1144214</v>
      </c>
      <c r="N46" s="101"/>
      <c r="O46" s="44"/>
      <c r="P46"/>
      <c r="Q46"/>
      <c r="R46"/>
      <c r="S46"/>
      <c r="T46"/>
      <c r="U46"/>
      <c r="V46"/>
      <c r="W46"/>
    </row>
    <row r="47" spans="2:23 16381:16381" ht="6.75" customHeight="1" x14ac:dyDescent="0.2">
      <c r="C47" s="78"/>
      <c r="D47" s="114"/>
      <c r="E47" s="113"/>
      <c r="I47" s="103"/>
      <c r="J47" s="80"/>
      <c r="K47" s="102"/>
      <c r="L47" s="80"/>
      <c r="M47" s="43"/>
      <c r="N47" s="101"/>
      <c r="O47" s="43"/>
      <c r="P47"/>
      <c r="Q47"/>
      <c r="R47"/>
      <c r="S47"/>
      <c r="T47"/>
      <c r="U47"/>
      <c r="V47"/>
      <c r="W47"/>
    </row>
    <row r="48" spans="2:23 16381:16381" ht="12.75" customHeight="1" x14ac:dyDescent="0.2">
      <c r="B48" s="77" t="s">
        <v>194</v>
      </c>
      <c r="C48" s="78"/>
      <c r="D48" s="116"/>
      <c r="E48" s="115" t="s">
        <v>193</v>
      </c>
      <c r="I48" s="103"/>
      <c r="J48" s="80"/>
      <c r="K48" s="110">
        <v>14</v>
      </c>
      <c r="L48" s="80"/>
      <c r="M48" s="44">
        <v>133085</v>
      </c>
      <c r="N48" s="101"/>
      <c r="O48" s="44">
        <v>146712</v>
      </c>
      <c r="P48"/>
      <c r="Q48"/>
      <c r="R48"/>
      <c r="S48"/>
      <c r="T48"/>
      <c r="U48"/>
      <c r="V48"/>
      <c r="W48"/>
    </row>
    <row r="49" spans="2:23 16381:16381" ht="12.75" customHeight="1" x14ac:dyDescent="0.2">
      <c r="C49" s="78"/>
      <c r="D49" s="114"/>
      <c r="E49" s="113"/>
      <c r="I49" s="103"/>
      <c r="J49" s="80"/>
      <c r="K49" s="102"/>
      <c r="L49" s="80"/>
      <c r="M49" s="43"/>
      <c r="N49" s="101"/>
      <c r="O49" s="43"/>
      <c r="P49"/>
      <c r="Q49"/>
      <c r="R49"/>
      <c r="S49"/>
      <c r="T49"/>
      <c r="U49"/>
      <c r="V49"/>
      <c r="W49"/>
    </row>
    <row r="50" spans="2:23 16381:16381" ht="12.75" customHeight="1" x14ac:dyDescent="0.2">
      <c r="B50" s="77" t="s">
        <v>390</v>
      </c>
      <c r="C50" s="78"/>
      <c r="D50" s="114"/>
      <c r="E50" s="115" t="s">
        <v>391</v>
      </c>
      <c r="I50" s="103"/>
      <c r="J50" s="80"/>
      <c r="K50" s="102"/>
      <c r="L50" s="80"/>
      <c r="M50" s="43">
        <v>0</v>
      </c>
      <c r="N50" s="101"/>
      <c r="O50" s="43">
        <v>0</v>
      </c>
      <c r="P50"/>
      <c r="Q50"/>
      <c r="R50"/>
      <c r="S50"/>
      <c r="T50"/>
      <c r="U50"/>
      <c r="V50"/>
      <c r="W50"/>
    </row>
    <row r="51" spans="2:23 16381:16381" ht="6.75" customHeight="1" x14ac:dyDescent="0.2">
      <c r="C51" s="78"/>
      <c r="D51" s="114"/>
      <c r="E51" s="113"/>
      <c r="I51" s="103"/>
      <c r="J51" s="80"/>
      <c r="K51" s="102"/>
      <c r="L51" s="80"/>
      <c r="M51" s="43"/>
      <c r="N51" s="101"/>
      <c r="O51" s="43"/>
      <c r="P51"/>
      <c r="Q51"/>
      <c r="R51"/>
      <c r="S51"/>
      <c r="T51"/>
      <c r="U51"/>
      <c r="V51"/>
      <c r="W51"/>
      <c r="XFA51" s="79"/>
    </row>
    <row r="52" spans="2:23 16381:16381" ht="12.75" customHeight="1" x14ac:dyDescent="0.2">
      <c r="C52" s="78"/>
      <c r="D52" s="116"/>
      <c r="E52" s="115" t="s">
        <v>191</v>
      </c>
      <c r="I52" s="103"/>
      <c r="J52" s="80"/>
      <c r="K52" s="90"/>
      <c r="L52" s="80"/>
      <c r="M52" s="44">
        <f>+SUM(M53:M55)</f>
        <v>-743000</v>
      </c>
      <c r="N52" s="101"/>
      <c r="O52" s="44">
        <f>+SUM(O53:O55)</f>
        <v>-750000</v>
      </c>
      <c r="P52"/>
      <c r="Q52"/>
      <c r="R52"/>
      <c r="S52"/>
      <c r="T52"/>
      <c r="U52"/>
      <c r="V52"/>
      <c r="W52"/>
    </row>
    <row r="53" spans="2:23 16381:16381" ht="12.75" customHeight="1" x14ac:dyDescent="0.2">
      <c r="B53" s="77" t="s">
        <v>190</v>
      </c>
      <c r="D53" s="114"/>
      <c r="E53" s="113" t="s">
        <v>189</v>
      </c>
      <c r="F53" s="77" t="s">
        <v>172</v>
      </c>
      <c r="I53" s="103"/>
      <c r="J53" s="80"/>
      <c r="K53" s="110">
        <v>4</v>
      </c>
      <c r="L53" s="80"/>
      <c r="M53" s="43">
        <v>-750000</v>
      </c>
      <c r="N53" s="101"/>
      <c r="O53" s="43">
        <v>-750000</v>
      </c>
      <c r="P53"/>
      <c r="Q53"/>
      <c r="R53"/>
      <c r="S53"/>
      <c r="T53"/>
      <c r="U53"/>
      <c r="V53"/>
      <c r="W53"/>
    </row>
    <row r="54" spans="2:23 16381:16381" ht="12.75" customHeight="1" x14ac:dyDescent="0.2">
      <c r="B54" s="77" t="s">
        <v>188</v>
      </c>
      <c r="D54" s="114"/>
      <c r="E54" s="113" t="s">
        <v>170</v>
      </c>
      <c r="F54" s="77" t="s">
        <v>169</v>
      </c>
      <c r="I54" s="103"/>
      <c r="J54" s="80"/>
      <c r="K54" s="110"/>
      <c r="L54" s="80"/>
      <c r="M54" s="43">
        <v>7000</v>
      </c>
      <c r="N54" s="101"/>
      <c r="O54" s="43">
        <v>0</v>
      </c>
      <c r="P54"/>
      <c r="Q54"/>
      <c r="R54"/>
      <c r="S54"/>
      <c r="T54"/>
      <c r="U54"/>
      <c r="V54"/>
      <c r="W54"/>
    </row>
    <row r="55" spans="2:23 16381:16381" ht="12.75" customHeight="1" x14ac:dyDescent="0.2">
      <c r="B55" s="77" t="s">
        <v>392</v>
      </c>
      <c r="D55" s="114"/>
      <c r="E55" s="113" t="s">
        <v>216</v>
      </c>
      <c r="F55" s="77" t="s">
        <v>393</v>
      </c>
      <c r="I55" s="103"/>
      <c r="J55" s="80"/>
      <c r="K55" s="102"/>
      <c r="L55" s="80"/>
      <c r="M55" s="43">
        <v>0</v>
      </c>
      <c r="N55" s="101"/>
      <c r="O55" s="43"/>
      <c r="P55"/>
      <c r="Q55"/>
      <c r="R55"/>
      <c r="S55"/>
      <c r="T55"/>
      <c r="U55"/>
      <c r="V55"/>
      <c r="W55"/>
    </row>
    <row r="56" spans="2:23 16381:16381" ht="6.75" customHeight="1" x14ac:dyDescent="0.2">
      <c r="C56" s="78"/>
      <c r="D56" s="114"/>
      <c r="E56" s="113"/>
      <c r="I56" s="103"/>
      <c r="J56" s="80"/>
      <c r="K56" s="102"/>
      <c r="L56" s="80"/>
      <c r="M56" s="43"/>
      <c r="N56" s="101"/>
      <c r="O56" s="43"/>
      <c r="P56"/>
      <c r="Q56"/>
      <c r="R56"/>
      <c r="S56"/>
      <c r="T56"/>
      <c r="U56"/>
      <c r="V56"/>
      <c r="W56"/>
    </row>
    <row r="57" spans="2:23 16381:16381" ht="12.75" customHeight="1" x14ac:dyDescent="0.2">
      <c r="B57" s="159" t="s">
        <v>186</v>
      </c>
      <c r="D57" s="116"/>
      <c r="E57" s="115" t="s">
        <v>394</v>
      </c>
      <c r="I57" s="103"/>
      <c r="J57" s="80"/>
      <c r="K57" s="110">
        <v>11</v>
      </c>
      <c r="L57" s="80"/>
      <c r="M57" s="44">
        <v>16519</v>
      </c>
      <c r="N57" s="101"/>
      <c r="O57" s="44">
        <v>-108019</v>
      </c>
      <c r="P57"/>
      <c r="Q57"/>
      <c r="R57"/>
      <c r="S57"/>
      <c r="T57"/>
      <c r="U57"/>
      <c r="V57"/>
      <c r="W57"/>
    </row>
    <row r="58" spans="2:23 16381:16381" ht="6.75" customHeight="1" x14ac:dyDescent="0.2">
      <c r="D58" s="105"/>
      <c r="F58" s="104"/>
      <c r="I58" s="103"/>
      <c r="J58" s="80"/>
      <c r="K58" s="102"/>
      <c r="L58" s="80"/>
      <c r="M58" s="43"/>
      <c r="N58" s="101"/>
      <c r="O58" s="43"/>
      <c r="P58"/>
      <c r="Q58"/>
      <c r="R58"/>
      <c r="S58"/>
      <c r="T58"/>
      <c r="U58"/>
      <c r="V58"/>
      <c r="W58"/>
    </row>
    <row r="59" spans="2:23 16381:16381" ht="12.75" customHeight="1" x14ac:dyDescent="0.25">
      <c r="D59" s="100"/>
      <c r="E59" s="99" t="s">
        <v>183</v>
      </c>
      <c r="F59" s="99" t="s">
        <v>182</v>
      </c>
      <c r="G59" s="98"/>
      <c r="H59" s="98"/>
      <c r="I59" s="97"/>
      <c r="J59" s="95"/>
      <c r="K59" s="96"/>
      <c r="L59" s="95"/>
      <c r="M59" s="140">
        <f>+M13+M18+M20+M22+M28+M32+M37+M44+M48+M50+M52+M57</f>
        <v>1687155</v>
      </c>
      <c r="N59" s="94"/>
      <c r="O59" s="140">
        <f>+O13+O18+O20+O22+O28+O32+O37+O44+O48+O50+O52+O57-1</f>
        <v>1658643</v>
      </c>
      <c r="P59"/>
      <c r="Q59"/>
      <c r="R59"/>
      <c r="S59"/>
      <c r="T59"/>
      <c r="U59"/>
      <c r="V59"/>
      <c r="W59"/>
    </row>
    <row r="60" spans="2:23 16381:16381" ht="7.5" customHeight="1" x14ac:dyDescent="0.2">
      <c r="C60" s="78"/>
      <c r="D60" s="105"/>
      <c r="F60" s="104"/>
      <c r="I60" s="103"/>
      <c r="J60" s="80"/>
      <c r="K60" s="102"/>
      <c r="L60" s="80"/>
      <c r="M60" s="43"/>
      <c r="N60" s="101"/>
      <c r="O60" s="43"/>
      <c r="P60"/>
      <c r="Q60"/>
      <c r="R60"/>
      <c r="S60"/>
      <c r="T60"/>
      <c r="U60"/>
      <c r="V60"/>
      <c r="W60"/>
    </row>
    <row r="61" spans="2:23 16381:16381" ht="12.75" customHeight="1" x14ac:dyDescent="0.2">
      <c r="D61" s="105"/>
      <c r="F61" s="104"/>
      <c r="I61" s="103"/>
      <c r="J61" s="80"/>
      <c r="K61" s="102"/>
      <c r="L61" s="80"/>
      <c r="M61" s="43"/>
      <c r="N61" s="101"/>
      <c r="O61" s="43"/>
      <c r="P61"/>
      <c r="Q61"/>
      <c r="R61"/>
      <c r="S61"/>
      <c r="T61"/>
      <c r="U61"/>
      <c r="V61"/>
      <c r="W61"/>
    </row>
    <row r="62" spans="2:23 16381:16381" ht="12.75" customHeight="1" x14ac:dyDescent="0.2">
      <c r="D62" s="116"/>
      <c r="E62" s="115" t="s">
        <v>395</v>
      </c>
      <c r="I62" s="103"/>
      <c r="J62" s="80"/>
      <c r="K62" s="110" t="s">
        <v>396</v>
      </c>
      <c r="L62" s="80"/>
      <c r="M62" s="44">
        <f>+M63+M66</f>
        <v>315463.96999999997</v>
      </c>
      <c r="N62" s="101"/>
      <c r="O62" s="44">
        <f>+O63+O66</f>
        <v>217803</v>
      </c>
      <c r="P62"/>
      <c r="Q62"/>
      <c r="R62"/>
      <c r="S62"/>
      <c r="T62"/>
      <c r="U62"/>
      <c r="V62"/>
      <c r="W62"/>
    </row>
    <row r="63" spans="2:23 16381:16381" ht="12.75" customHeight="1" x14ac:dyDescent="0.2">
      <c r="C63" s="78"/>
      <c r="D63" s="116"/>
      <c r="E63" s="113" t="s">
        <v>189</v>
      </c>
      <c r="F63" s="77" t="s">
        <v>397</v>
      </c>
      <c r="I63" s="103"/>
      <c r="J63" s="80"/>
      <c r="K63" s="110"/>
      <c r="L63" s="80"/>
      <c r="M63" s="44">
        <f>+SUM(M64:M65)</f>
        <v>0</v>
      </c>
      <c r="N63" s="101"/>
      <c r="O63" s="44">
        <f>+SUM(O64:O65)</f>
        <v>0</v>
      </c>
      <c r="P63"/>
      <c r="Q63"/>
      <c r="R63"/>
      <c r="S63"/>
      <c r="T63"/>
      <c r="U63"/>
      <c r="V63"/>
      <c r="W63"/>
    </row>
    <row r="64" spans="2:23 16381:16381" ht="12.75" customHeight="1" x14ac:dyDescent="0.2">
      <c r="B64" s="160" t="s">
        <v>398</v>
      </c>
      <c r="C64" s="78"/>
      <c r="D64" s="116"/>
      <c r="E64" s="104"/>
      <c r="F64" s="77" t="s">
        <v>399</v>
      </c>
      <c r="I64" s="103"/>
      <c r="J64" s="80"/>
      <c r="K64" s="110"/>
      <c r="L64" s="80"/>
      <c r="M64" s="44">
        <v>0</v>
      </c>
      <c r="N64" s="101"/>
      <c r="O64" s="44"/>
      <c r="P64"/>
      <c r="Q64"/>
      <c r="R64"/>
      <c r="S64"/>
      <c r="T64"/>
      <c r="U64"/>
      <c r="V64"/>
      <c r="W64"/>
    </row>
    <row r="65" spans="2:23" ht="12.75" customHeight="1" x14ac:dyDescent="0.2">
      <c r="B65" s="160" t="s">
        <v>400</v>
      </c>
      <c r="C65" s="78"/>
      <c r="D65" s="116"/>
      <c r="E65" s="104"/>
      <c r="F65" s="77" t="s">
        <v>401</v>
      </c>
      <c r="I65" s="103"/>
      <c r="J65" s="80"/>
      <c r="K65" s="110"/>
      <c r="L65" s="80"/>
      <c r="M65" s="44">
        <v>0</v>
      </c>
      <c r="N65" s="101"/>
      <c r="O65" s="44"/>
      <c r="P65"/>
      <c r="Q65"/>
      <c r="R65"/>
      <c r="S65"/>
      <c r="T65"/>
      <c r="U65"/>
      <c r="V65"/>
      <c r="W65"/>
    </row>
    <row r="66" spans="2:23" ht="12.75" customHeight="1" x14ac:dyDescent="0.2">
      <c r="C66" s="78"/>
      <c r="D66" s="114"/>
      <c r="E66" s="113" t="s">
        <v>170</v>
      </c>
      <c r="F66" s="77" t="s">
        <v>178</v>
      </c>
      <c r="I66" s="103"/>
      <c r="J66" s="80"/>
      <c r="K66" s="102"/>
      <c r="L66" s="80"/>
      <c r="M66" s="43">
        <f>+SUM(M67:M68)</f>
        <v>315463.96999999997</v>
      </c>
      <c r="N66" s="101"/>
      <c r="O66" s="43">
        <f>+SUM(O67:O68)</f>
        <v>217803</v>
      </c>
      <c r="P66"/>
      <c r="Q66"/>
      <c r="R66"/>
      <c r="S66"/>
      <c r="T66"/>
      <c r="U66"/>
      <c r="V66"/>
      <c r="W66"/>
    </row>
    <row r="67" spans="2:23" ht="12.75" customHeight="1" x14ac:dyDescent="0.2">
      <c r="B67" s="160" t="s">
        <v>402</v>
      </c>
      <c r="C67" s="78"/>
      <c r="D67" s="114"/>
      <c r="E67" s="104"/>
      <c r="F67" s="77" t="s">
        <v>399</v>
      </c>
      <c r="H67" s="113"/>
      <c r="I67" s="103"/>
      <c r="J67" s="80"/>
      <c r="K67" s="102"/>
      <c r="L67" s="80"/>
      <c r="M67" s="43">
        <v>315409.96999999997</v>
      </c>
      <c r="N67" s="101"/>
      <c r="O67" s="43">
        <v>217801</v>
      </c>
      <c r="P67"/>
      <c r="Q67"/>
      <c r="R67"/>
      <c r="S67"/>
      <c r="T67"/>
      <c r="U67"/>
      <c r="V67"/>
      <c r="W67"/>
    </row>
    <row r="68" spans="2:23" ht="12.75" customHeight="1" x14ac:dyDescent="0.2">
      <c r="B68" s="160" t="s">
        <v>403</v>
      </c>
      <c r="C68" s="78"/>
      <c r="D68" s="114"/>
      <c r="E68" s="104"/>
      <c r="F68" s="77" t="s">
        <v>401</v>
      </c>
      <c r="H68" s="113"/>
      <c r="I68" s="103"/>
      <c r="J68" s="80"/>
      <c r="K68" s="102"/>
      <c r="L68" s="80"/>
      <c r="M68" s="43">
        <v>54</v>
      </c>
      <c r="N68" s="101"/>
      <c r="O68" s="43">
        <v>2</v>
      </c>
      <c r="P68"/>
      <c r="Q68"/>
      <c r="R68"/>
      <c r="S68"/>
      <c r="T68"/>
      <c r="U68"/>
      <c r="V68"/>
      <c r="W68"/>
    </row>
    <row r="69" spans="2:23" ht="7.5" customHeight="1" x14ac:dyDescent="0.2">
      <c r="D69" s="114"/>
      <c r="E69" s="113"/>
      <c r="I69" s="103"/>
      <c r="J69" s="80"/>
      <c r="K69" s="102"/>
      <c r="L69" s="80"/>
      <c r="M69" s="43"/>
      <c r="N69" s="101"/>
      <c r="O69" s="43"/>
      <c r="P69"/>
      <c r="Q69"/>
      <c r="R69"/>
      <c r="S69"/>
      <c r="T69"/>
      <c r="U69"/>
      <c r="V69"/>
      <c r="W69"/>
    </row>
    <row r="70" spans="2:23" ht="12.75" customHeight="1" x14ac:dyDescent="0.2">
      <c r="C70" s="78"/>
      <c r="D70" s="114"/>
      <c r="E70" s="115" t="s">
        <v>404</v>
      </c>
      <c r="I70" s="103"/>
      <c r="J70" s="80"/>
      <c r="K70" s="110" t="s">
        <v>405</v>
      </c>
      <c r="L70" s="80"/>
      <c r="M70" s="44">
        <f>+SUM(M71:M73)</f>
        <v>-161724</v>
      </c>
      <c r="N70" s="101"/>
      <c r="O70" s="44">
        <f>+SUM(O71:O73)</f>
        <v>-338153</v>
      </c>
      <c r="P70"/>
      <c r="Q70"/>
      <c r="R70"/>
      <c r="S70"/>
      <c r="T70"/>
      <c r="U70"/>
      <c r="V70"/>
      <c r="W70"/>
    </row>
    <row r="71" spans="2:23" ht="12.75" customHeight="1" x14ac:dyDescent="0.2">
      <c r="B71" s="77" t="s">
        <v>406</v>
      </c>
      <c r="C71" s="78"/>
      <c r="D71" s="114"/>
      <c r="E71" s="113" t="s">
        <v>189</v>
      </c>
      <c r="F71" s="77" t="s">
        <v>407</v>
      </c>
      <c r="I71" s="103"/>
      <c r="J71" s="80"/>
      <c r="K71" s="102"/>
      <c r="L71" s="80"/>
      <c r="M71" s="43">
        <v>0</v>
      </c>
      <c r="N71" s="101"/>
      <c r="O71" s="43">
        <v>-178268</v>
      </c>
      <c r="P71"/>
      <c r="Q71"/>
      <c r="R71"/>
      <c r="S71"/>
      <c r="T71"/>
      <c r="U71"/>
      <c r="V71"/>
      <c r="W71"/>
    </row>
    <row r="72" spans="2:23" ht="12.75" customHeight="1" x14ac:dyDescent="0.2">
      <c r="B72" s="77" t="s">
        <v>408</v>
      </c>
      <c r="C72" s="78"/>
      <c r="D72" s="116"/>
      <c r="E72" s="113" t="s">
        <v>170</v>
      </c>
      <c r="F72" s="77" t="s">
        <v>409</v>
      </c>
      <c r="I72" s="103"/>
      <c r="J72" s="80"/>
      <c r="K72" s="102"/>
      <c r="L72" s="80"/>
      <c r="M72" s="43">
        <v>-161724</v>
      </c>
      <c r="N72" s="101"/>
      <c r="O72" s="43">
        <v>-159885</v>
      </c>
      <c r="P72"/>
      <c r="Q72"/>
      <c r="R72"/>
      <c r="S72"/>
      <c r="T72"/>
      <c r="U72"/>
      <c r="V72"/>
      <c r="W72"/>
    </row>
    <row r="73" spans="2:23" ht="12.75" customHeight="1" x14ac:dyDescent="0.2">
      <c r="B73" s="77" t="s">
        <v>410</v>
      </c>
      <c r="C73" s="78"/>
      <c r="D73" s="116"/>
      <c r="E73" s="113" t="s">
        <v>216</v>
      </c>
      <c r="F73" s="77" t="s">
        <v>411</v>
      </c>
      <c r="I73" s="103"/>
      <c r="J73" s="80"/>
      <c r="K73" s="102"/>
      <c r="L73" s="80"/>
      <c r="M73" s="43">
        <v>0</v>
      </c>
      <c r="N73" s="101"/>
      <c r="O73" s="43"/>
      <c r="P73"/>
      <c r="Q73"/>
      <c r="R73"/>
      <c r="S73"/>
      <c r="T73"/>
      <c r="U73"/>
      <c r="V73"/>
      <c r="W73"/>
    </row>
    <row r="74" spans="2:23" ht="7.5" customHeight="1" x14ac:dyDescent="0.2">
      <c r="D74" s="114"/>
      <c r="E74" s="113"/>
      <c r="I74" s="103"/>
      <c r="J74" s="80"/>
      <c r="K74" s="102"/>
      <c r="L74" s="80"/>
      <c r="M74" s="43"/>
      <c r="N74" s="101"/>
      <c r="O74" s="43"/>
      <c r="P74"/>
      <c r="Q74"/>
      <c r="R74"/>
      <c r="S74"/>
      <c r="T74"/>
      <c r="U74"/>
      <c r="V74"/>
      <c r="W74"/>
    </row>
    <row r="75" spans="2:23" ht="12.75" customHeight="1" x14ac:dyDescent="0.2">
      <c r="C75" s="78"/>
      <c r="D75" s="114"/>
      <c r="E75" s="115" t="s">
        <v>412</v>
      </c>
      <c r="I75" s="103"/>
      <c r="J75" s="80"/>
      <c r="K75" s="90"/>
      <c r="L75" s="80"/>
      <c r="M75" s="22">
        <f>+SUM(M76:M77)</f>
        <v>-250000</v>
      </c>
      <c r="N75" s="101"/>
      <c r="O75" s="22">
        <f>+SUM(O76:O77)</f>
        <v>0</v>
      </c>
      <c r="P75"/>
      <c r="Q75"/>
      <c r="R75"/>
      <c r="S75"/>
      <c r="T75"/>
      <c r="U75"/>
      <c r="V75"/>
      <c r="W75"/>
    </row>
    <row r="76" spans="2:23" ht="12.75" customHeight="1" x14ac:dyDescent="0.2">
      <c r="B76" s="159" t="s">
        <v>413</v>
      </c>
      <c r="D76" s="114"/>
      <c r="E76" s="113" t="s">
        <v>189</v>
      </c>
      <c r="F76" s="77" t="s">
        <v>172</v>
      </c>
      <c r="I76" s="103"/>
      <c r="J76" s="80"/>
      <c r="K76" s="90"/>
      <c r="L76" s="80"/>
      <c r="M76" s="43">
        <v>-250000</v>
      </c>
      <c r="N76" s="101"/>
      <c r="O76" s="22">
        <v>0</v>
      </c>
      <c r="P76"/>
      <c r="Q76"/>
      <c r="R76"/>
      <c r="S76"/>
      <c r="T76"/>
      <c r="U76"/>
      <c r="V76"/>
      <c r="W76"/>
    </row>
    <row r="77" spans="2:23" ht="12.75" customHeight="1" x14ac:dyDescent="0.2">
      <c r="B77" s="159" t="s">
        <v>171</v>
      </c>
      <c r="C77" s="78"/>
      <c r="D77" s="114"/>
      <c r="E77" s="113" t="s">
        <v>170</v>
      </c>
      <c r="F77" s="77" t="s">
        <v>169</v>
      </c>
      <c r="I77" s="103"/>
      <c r="J77" s="80"/>
      <c r="K77" s="102"/>
      <c r="L77" s="80"/>
      <c r="M77" s="43">
        <v>0</v>
      </c>
      <c r="N77" s="101"/>
      <c r="O77" s="22"/>
      <c r="P77"/>
      <c r="Q77"/>
      <c r="R77"/>
      <c r="S77"/>
      <c r="T77"/>
      <c r="U77"/>
      <c r="V77"/>
      <c r="W77"/>
    </row>
    <row r="78" spans="2:23" ht="7.5" customHeight="1" x14ac:dyDescent="0.2">
      <c r="C78" s="78"/>
      <c r="D78" s="105"/>
      <c r="F78" s="104"/>
      <c r="I78" s="103"/>
      <c r="J78" s="80"/>
      <c r="K78" s="102"/>
      <c r="L78" s="80"/>
      <c r="M78" s="43"/>
      <c r="N78" s="101"/>
      <c r="O78" s="43"/>
      <c r="P78"/>
      <c r="Q78"/>
      <c r="R78"/>
      <c r="S78"/>
      <c r="T78"/>
      <c r="U78"/>
      <c r="V78"/>
      <c r="W78"/>
    </row>
    <row r="79" spans="2:23" ht="12.75" customHeight="1" x14ac:dyDescent="0.25">
      <c r="C79" s="78"/>
      <c r="D79" s="100"/>
      <c r="E79" s="99" t="s">
        <v>167</v>
      </c>
      <c r="F79" s="99" t="s">
        <v>166</v>
      </c>
      <c r="G79" s="98"/>
      <c r="H79" s="98"/>
      <c r="I79" s="97"/>
      <c r="J79" s="95"/>
      <c r="K79" s="96"/>
      <c r="L79" s="95"/>
      <c r="M79" s="32">
        <f>+M62+M70+M75</f>
        <v>-96260.030000000028</v>
      </c>
      <c r="N79" s="94"/>
      <c r="O79" s="32">
        <f>+O62+O70+O75</f>
        <v>-120350</v>
      </c>
      <c r="P79"/>
      <c r="Q79"/>
      <c r="R79"/>
      <c r="S79"/>
      <c r="T79"/>
      <c r="U79"/>
      <c r="V79"/>
      <c r="W79"/>
    </row>
    <row r="80" spans="2:23" ht="12.75" customHeight="1" x14ac:dyDescent="0.2">
      <c r="D80" s="105"/>
      <c r="F80" s="104"/>
      <c r="I80" s="103"/>
      <c r="J80" s="80"/>
      <c r="K80" s="102"/>
      <c r="L80" s="80"/>
      <c r="M80" s="43"/>
      <c r="N80" s="101"/>
      <c r="O80" s="43"/>
      <c r="P80"/>
      <c r="Q80"/>
      <c r="R80"/>
      <c r="S80"/>
      <c r="T80"/>
      <c r="U80"/>
      <c r="V80"/>
      <c r="W80"/>
    </row>
    <row r="81" spans="2:23" ht="12.75" customHeight="1" x14ac:dyDescent="0.25">
      <c r="D81" s="100"/>
      <c r="E81" s="99" t="s">
        <v>164</v>
      </c>
      <c r="F81" s="99" t="s">
        <v>163</v>
      </c>
      <c r="G81" s="98"/>
      <c r="H81" s="98"/>
      <c r="I81" s="97"/>
      <c r="J81" s="95"/>
      <c r="K81" s="96"/>
      <c r="L81" s="95"/>
      <c r="M81" s="32">
        <f>+M79+M59</f>
        <v>1590894.97</v>
      </c>
      <c r="N81" s="94"/>
      <c r="O81" s="32">
        <f>+O79+O59</f>
        <v>1538293</v>
      </c>
      <c r="P81"/>
      <c r="Q81"/>
      <c r="R81"/>
      <c r="S81"/>
      <c r="T81"/>
      <c r="U81"/>
      <c r="V81"/>
      <c r="W81"/>
    </row>
    <row r="82" spans="2:23" ht="8.25" customHeight="1" x14ac:dyDescent="0.2">
      <c r="D82" s="105"/>
      <c r="F82" s="104"/>
      <c r="I82" s="103"/>
      <c r="J82" s="80"/>
      <c r="K82" s="102"/>
      <c r="L82" s="80"/>
      <c r="M82" s="43"/>
      <c r="N82" s="101"/>
      <c r="O82" s="43"/>
      <c r="P82"/>
      <c r="Q82"/>
      <c r="R82"/>
      <c r="S82"/>
      <c r="T82"/>
      <c r="U82"/>
      <c r="V82"/>
      <c r="W82"/>
    </row>
    <row r="83" spans="2:23" ht="12.75" customHeight="1" x14ac:dyDescent="0.2">
      <c r="D83" s="105"/>
      <c r="F83" s="104"/>
      <c r="I83" s="103"/>
      <c r="J83" s="80"/>
      <c r="K83" s="102"/>
      <c r="L83" s="80"/>
      <c r="M83" s="43"/>
      <c r="N83" s="101"/>
      <c r="O83" s="43"/>
      <c r="P83"/>
      <c r="Q83"/>
      <c r="R83"/>
      <c r="S83"/>
      <c r="T83"/>
      <c r="U83"/>
      <c r="V83"/>
      <c r="W83"/>
    </row>
    <row r="84" spans="2:23" ht="12.75" customHeight="1" x14ac:dyDescent="0.2">
      <c r="B84" s="159" t="s">
        <v>162</v>
      </c>
      <c r="D84" s="108"/>
      <c r="E84" s="107" t="s">
        <v>414</v>
      </c>
      <c r="F84" s="3"/>
      <c r="G84" s="111"/>
      <c r="H84" s="3"/>
      <c r="I84" s="106"/>
      <c r="J84" s="80"/>
      <c r="K84" s="110">
        <v>10</v>
      </c>
      <c r="L84" s="80"/>
      <c r="M84" s="44">
        <v>-710579.59</v>
      </c>
      <c r="N84" s="101"/>
      <c r="O84" s="22">
        <v>-533337</v>
      </c>
      <c r="P84"/>
      <c r="Q84"/>
      <c r="R84"/>
      <c r="S84"/>
      <c r="T84"/>
      <c r="U84"/>
      <c r="V84"/>
      <c r="W84"/>
    </row>
    <row r="85" spans="2:23" ht="8.25" customHeight="1" x14ac:dyDescent="0.2">
      <c r="D85" s="105"/>
      <c r="F85" s="104"/>
      <c r="I85" s="103"/>
      <c r="J85" s="80"/>
      <c r="K85" s="102"/>
      <c r="L85" s="80"/>
      <c r="M85" s="43"/>
      <c r="N85" s="101"/>
      <c r="O85" s="43"/>
      <c r="P85"/>
      <c r="Q85"/>
      <c r="R85"/>
      <c r="S85"/>
      <c r="T85"/>
      <c r="U85"/>
      <c r="V85"/>
      <c r="W85"/>
    </row>
    <row r="86" spans="2:23" ht="12.75" customHeight="1" x14ac:dyDescent="0.25">
      <c r="D86" s="100"/>
      <c r="E86" s="99" t="s">
        <v>159</v>
      </c>
      <c r="F86" s="99" t="s">
        <v>158</v>
      </c>
      <c r="G86" s="98"/>
      <c r="H86" s="98"/>
      <c r="I86" s="97"/>
      <c r="J86" s="95"/>
      <c r="K86" s="96"/>
      <c r="L86" s="95"/>
      <c r="M86" s="32">
        <f>+M84+M81</f>
        <v>880315.38</v>
      </c>
      <c r="N86" s="94"/>
      <c r="O86" s="32">
        <f>+O84+O81</f>
        <v>1004956</v>
      </c>
      <c r="P86"/>
      <c r="Q86"/>
      <c r="R86"/>
      <c r="S86"/>
      <c r="T86"/>
      <c r="U86"/>
      <c r="V86"/>
      <c r="W86"/>
    </row>
    <row r="87" spans="2:23" ht="12.75" customHeight="1" x14ac:dyDescent="0.2">
      <c r="D87" s="105"/>
      <c r="F87" s="104"/>
      <c r="I87" s="103"/>
      <c r="J87" s="80"/>
      <c r="K87" s="102"/>
      <c r="L87" s="80"/>
      <c r="M87" s="43"/>
      <c r="N87" s="101"/>
      <c r="O87" s="43"/>
      <c r="P87"/>
      <c r="Q87"/>
      <c r="R87"/>
      <c r="S87"/>
      <c r="T87"/>
      <c r="U87"/>
      <c r="V87"/>
      <c r="W87"/>
    </row>
    <row r="88" spans="2:23" ht="12.75" customHeight="1" x14ac:dyDescent="0.2">
      <c r="C88" s="78"/>
      <c r="D88" s="105"/>
      <c r="F88" s="104"/>
      <c r="I88" s="103"/>
      <c r="J88" s="80"/>
      <c r="K88" s="102"/>
      <c r="L88" s="80"/>
      <c r="M88" s="43"/>
      <c r="N88" s="101"/>
      <c r="O88" s="43"/>
      <c r="P88"/>
      <c r="Q88"/>
      <c r="R88"/>
      <c r="S88"/>
      <c r="T88"/>
      <c r="U88"/>
      <c r="V88"/>
      <c r="W88"/>
    </row>
    <row r="89" spans="2:23" ht="12.75" customHeight="1" x14ac:dyDescent="0.25">
      <c r="C89" s="78"/>
      <c r="D89" s="108"/>
      <c r="E89" s="109" t="s">
        <v>157</v>
      </c>
      <c r="F89" s="3"/>
      <c r="G89" s="3"/>
      <c r="H89" s="3"/>
      <c r="I89" s="106"/>
      <c r="J89" s="80"/>
      <c r="K89" s="102"/>
      <c r="L89" s="80"/>
      <c r="M89" s="43">
        <v>0</v>
      </c>
      <c r="N89" s="101"/>
      <c r="O89" s="43">
        <v>0</v>
      </c>
      <c r="P89"/>
      <c r="Q89"/>
      <c r="R89"/>
      <c r="S89"/>
      <c r="T89"/>
      <c r="U89"/>
      <c r="V89"/>
      <c r="W89"/>
    </row>
    <row r="90" spans="2:23" ht="12.75" customHeight="1" x14ac:dyDescent="0.2">
      <c r="C90" s="78"/>
      <c r="D90" s="105"/>
      <c r="F90" s="104"/>
      <c r="I90" s="103"/>
      <c r="J90" s="80"/>
      <c r="K90" s="102"/>
      <c r="L90" s="80"/>
      <c r="M90" s="43"/>
      <c r="N90" s="101"/>
      <c r="O90" s="43"/>
      <c r="P90"/>
      <c r="Q90"/>
      <c r="R90"/>
      <c r="S90"/>
      <c r="T90"/>
      <c r="U90"/>
      <c r="V90"/>
      <c r="W90"/>
    </row>
    <row r="91" spans="2:23" ht="12.75" customHeight="1" x14ac:dyDescent="0.2">
      <c r="B91" s="159" t="s">
        <v>156</v>
      </c>
      <c r="C91" s="78"/>
      <c r="D91" s="108"/>
      <c r="E91" s="107" t="s">
        <v>415</v>
      </c>
      <c r="F91" s="3"/>
      <c r="G91" s="3"/>
      <c r="H91" s="3"/>
      <c r="I91" s="106"/>
      <c r="J91" s="80"/>
      <c r="K91" s="90"/>
      <c r="L91" s="80"/>
      <c r="M91" s="22">
        <v>0</v>
      </c>
      <c r="N91" s="101"/>
      <c r="O91" s="22">
        <v>0</v>
      </c>
      <c r="P91"/>
      <c r="Q91"/>
      <c r="R91"/>
      <c r="S91"/>
      <c r="T91"/>
      <c r="U91"/>
      <c r="V91"/>
      <c r="W91"/>
    </row>
    <row r="92" spans="2:23" ht="12.75" customHeight="1" x14ac:dyDescent="0.2">
      <c r="C92" s="78"/>
      <c r="D92" s="105"/>
      <c r="F92" s="104"/>
      <c r="I92" s="103"/>
      <c r="J92" s="80"/>
      <c r="K92" s="102"/>
      <c r="L92" s="80"/>
      <c r="M92" s="43"/>
      <c r="N92" s="101"/>
      <c r="O92" s="43"/>
      <c r="P92"/>
      <c r="Q92"/>
      <c r="R92"/>
      <c r="S92"/>
      <c r="T92"/>
      <c r="U92"/>
      <c r="V92"/>
      <c r="W92"/>
    </row>
    <row r="93" spans="2:23" ht="12.75" customHeight="1" x14ac:dyDescent="0.25">
      <c r="C93" s="78"/>
      <c r="D93" s="100"/>
      <c r="E93" s="99" t="s">
        <v>416</v>
      </c>
      <c r="F93" s="99"/>
      <c r="G93" s="98"/>
      <c r="H93" s="98"/>
      <c r="I93" s="97"/>
      <c r="J93" s="95"/>
      <c r="K93" s="96"/>
      <c r="L93" s="95"/>
      <c r="M93" s="32">
        <f>+M86+M91</f>
        <v>880315.38</v>
      </c>
      <c r="N93" s="94"/>
      <c r="O93" s="32">
        <f>+O86+O91</f>
        <v>1004956</v>
      </c>
      <c r="P93"/>
      <c r="Q93"/>
      <c r="R93"/>
      <c r="S93"/>
      <c r="T93"/>
      <c r="U93"/>
      <c r="V93"/>
      <c r="W93"/>
    </row>
    <row r="94" spans="2:23" ht="12.75" customHeight="1" x14ac:dyDescent="0.2">
      <c r="C94" s="78"/>
      <c r="J94" s="80"/>
      <c r="L94" s="80"/>
      <c r="N94" s="80"/>
      <c r="P94"/>
      <c r="Q94"/>
      <c r="R94"/>
      <c r="S94"/>
      <c r="T94"/>
      <c r="U94"/>
      <c r="V94"/>
      <c r="W94"/>
    </row>
    <row r="95" spans="2:23" x14ac:dyDescent="0.2">
      <c r="C95" s="78"/>
      <c r="J95" s="80"/>
      <c r="L95" s="80"/>
      <c r="N95" s="80"/>
      <c r="P95"/>
      <c r="Q95"/>
      <c r="R95"/>
      <c r="S95"/>
      <c r="T95"/>
      <c r="U95"/>
      <c r="V95"/>
      <c r="W95"/>
    </row>
    <row r="96" spans="2:23" x14ac:dyDescent="0.2">
      <c r="C96" s="78"/>
      <c r="J96" s="80"/>
      <c r="L96" s="80"/>
      <c r="M96" s="147"/>
      <c r="N96" s="80"/>
      <c r="O96" s="147"/>
      <c r="P96"/>
      <c r="Q96"/>
      <c r="R96"/>
      <c r="S96"/>
      <c r="T96"/>
      <c r="U96"/>
      <c r="V96"/>
      <c r="W96"/>
    </row>
    <row r="97" spans="3:23" x14ac:dyDescent="0.2">
      <c r="C97" s="78"/>
      <c r="P97"/>
      <c r="Q97"/>
      <c r="R97"/>
      <c r="S97"/>
      <c r="T97"/>
      <c r="U97"/>
      <c r="V97"/>
      <c r="W97"/>
    </row>
    <row r="98" spans="3:23" x14ac:dyDescent="0.2">
      <c r="C98" s="78"/>
      <c r="P98"/>
      <c r="Q98"/>
      <c r="R98"/>
      <c r="S98"/>
      <c r="T98"/>
      <c r="U98"/>
      <c r="V98"/>
      <c r="W98"/>
    </row>
    <row r="99" spans="3:23" x14ac:dyDescent="0.2">
      <c r="P99"/>
      <c r="Q99"/>
      <c r="R99"/>
      <c r="S99"/>
      <c r="T99"/>
      <c r="U99"/>
      <c r="V99"/>
      <c r="W99"/>
    </row>
    <row r="100" spans="3:23" x14ac:dyDescent="0.2">
      <c r="P100"/>
      <c r="Q100"/>
      <c r="R100"/>
      <c r="S100"/>
      <c r="T100"/>
      <c r="U100"/>
      <c r="V100"/>
      <c r="W100"/>
    </row>
    <row r="101" spans="3:23" x14ac:dyDescent="0.2">
      <c r="P101"/>
      <c r="Q101"/>
      <c r="R101"/>
      <c r="S101"/>
      <c r="T101"/>
      <c r="U101"/>
      <c r="V101"/>
      <c r="W101"/>
    </row>
    <row r="102" spans="3:23" x14ac:dyDescent="0.2">
      <c r="P102"/>
      <c r="Q102"/>
      <c r="R102"/>
      <c r="S102"/>
      <c r="T102"/>
      <c r="U102"/>
      <c r="V102"/>
      <c r="W102"/>
    </row>
    <row r="103" spans="3:23" x14ac:dyDescent="0.2">
      <c r="P103"/>
      <c r="Q103"/>
      <c r="R103"/>
      <c r="S103"/>
      <c r="T103"/>
      <c r="U103"/>
      <c r="V103"/>
      <c r="W103"/>
    </row>
    <row r="104" spans="3:23" x14ac:dyDescent="0.2">
      <c r="P104"/>
      <c r="Q104"/>
      <c r="R104"/>
      <c r="S104"/>
      <c r="T104"/>
      <c r="U104"/>
      <c r="V104"/>
      <c r="W104"/>
    </row>
    <row r="105" spans="3:23" x14ac:dyDescent="0.2">
      <c r="P105"/>
      <c r="Q105"/>
      <c r="R105"/>
      <c r="S105"/>
      <c r="T105"/>
      <c r="U105"/>
      <c r="V105"/>
      <c r="W105"/>
    </row>
    <row r="106" spans="3:23" x14ac:dyDescent="0.2">
      <c r="P106"/>
      <c r="Q106"/>
      <c r="R106"/>
      <c r="S106"/>
      <c r="T106"/>
      <c r="U106"/>
      <c r="V106"/>
      <c r="W106"/>
    </row>
    <row r="107" spans="3:23" x14ac:dyDescent="0.2">
      <c r="P107"/>
      <c r="Q107"/>
      <c r="R107"/>
      <c r="S107"/>
      <c r="T107"/>
      <c r="U107"/>
      <c r="V107"/>
      <c r="W107"/>
    </row>
    <row r="108" spans="3:23" x14ac:dyDescent="0.2">
      <c r="P108"/>
      <c r="Q108"/>
      <c r="R108"/>
      <c r="S108"/>
      <c r="T108"/>
      <c r="U108"/>
      <c r="V108"/>
      <c r="W108"/>
    </row>
    <row r="109" spans="3:23" x14ac:dyDescent="0.2">
      <c r="P109"/>
      <c r="Q109"/>
      <c r="R109"/>
      <c r="S109"/>
      <c r="T109"/>
      <c r="U109"/>
      <c r="V109"/>
      <c r="W109"/>
    </row>
  </sheetData>
  <dataValidations count="1">
    <dataValidation type="list" allowBlank="1" showInputMessage="1" showErrorMessage="1" sqref="I3" xr:uid="{EF1BFB3F-0C2F-4631-8325-B670244FC3F8}">
      <formula1>"INTERMEDIO, FINAL"</formula1>
    </dataValidation>
  </dataValidations>
  <pageMargins left="0.75" right="0.75" top="1" bottom="1" header="0" footer="0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E246-2E22-437B-A482-113FC6F75F75}">
  <sheetPr>
    <pageSetUpPr fitToPage="1"/>
  </sheetPr>
  <dimension ref="A2:XFD123"/>
  <sheetViews>
    <sheetView showGridLines="0" topLeftCell="A35" zoomScale="110" zoomScaleNormal="110" zoomScaleSheetLayoutView="145" workbookViewId="0">
      <selection activeCell="L43" sqref="L43"/>
    </sheetView>
  </sheetViews>
  <sheetFormatPr baseColWidth="10" defaultColWidth="0" defaultRowHeight="12.75" x14ac:dyDescent="0.2"/>
  <cols>
    <col min="1" max="1" width="3.28515625" style="1" customWidth="1"/>
    <col min="2" max="2" width="11.5703125" style="1" hidden="1" customWidth="1"/>
    <col min="3" max="3" width="3.42578125" style="1" customWidth="1"/>
    <col min="4" max="4" width="2" style="1" customWidth="1"/>
    <col min="5" max="5" width="3.42578125" style="1" customWidth="1"/>
    <col min="6" max="6" width="3.28515625" style="1" customWidth="1"/>
    <col min="7" max="7" width="11.42578125" style="1" customWidth="1"/>
    <col min="8" max="8" width="16.7109375" style="1" customWidth="1"/>
    <col min="9" max="9" width="18" style="1" customWidth="1"/>
    <col min="10" max="10" width="14.85546875" style="2" customWidth="1"/>
    <col min="11" max="12" width="15" style="2" customWidth="1"/>
    <col min="13" max="14" width="15" style="2" hidden="1" customWidth="1"/>
    <col min="15" max="16383" width="0" style="1" hidden="1"/>
    <col min="16384" max="16384" width="2.85546875" style="1" customWidth="1"/>
  </cols>
  <sheetData>
    <row r="2" spans="2:14" x14ac:dyDescent="0.2">
      <c r="D2" s="24" t="s">
        <v>150</v>
      </c>
    </row>
    <row r="3" spans="2:14" x14ac:dyDescent="0.2">
      <c r="D3" s="24"/>
    </row>
    <row r="4" spans="2:14" s="69" customFormat="1" ht="18.75" x14ac:dyDescent="0.3">
      <c r="D4" s="69" t="s">
        <v>86</v>
      </c>
      <c r="J4" s="70"/>
      <c r="K4" s="70"/>
      <c r="L4" s="70"/>
      <c r="M4" s="70"/>
      <c r="N4" s="70"/>
    </row>
    <row r="5" spans="2:14" x14ac:dyDescent="0.2">
      <c r="J5" s="68"/>
      <c r="K5" s="68"/>
      <c r="L5" s="68"/>
    </row>
    <row r="6" spans="2:14" x14ac:dyDescent="0.2">
      <c r="D6" s="67"/>
      <c r="E6" s="66" t="s">
        <v>149</v>
      </c>
      <c r="F6" s="65"/>
      <c r="G6" s="65"/>
      <c r="H6" s="65"/>
      <c r="I6" s="65"/>
      <c r="J6" s="64" t="s">
        <v>84</v>
      </c>
      <c r="K6" s="63">
        <v>44742</v>
      </c>
      <c r="L6" s="63">
        <v>44561</v>
      </c>
      <c r="M6" s="62" t="s">
        <v>83</v>
      </c>
      <c r="N6" s="61"/>
    </row>
    <row r="7" spans="2:14" x14ac:dyDescent="0.2">
      <c r="J7" s="60"/>
      <c r="K7" s="59"/>
      <c r="L7" s="59"/>
      <c r="M7" s="58"/>
      <c r="N7" s="58"/>
    </row>
    <row r="8" spans="2:14" ht="16.5" customHeight="1" x14ac:dyDescent="0.2">
      <c r="B8" s="1" t="s">
        <v>148</v>
      </c>
      <c r="D8" s="36"/>
      <c r="E8" s="35" t="s">
        <v>147</v>
      </c>
      <c r="F8" s="34"/>
      <c r="G8" s="34"/>
      <c r="H8" s="34"/>
      <c r="I8" s="34"/>
      <c r="J8" s="33"/>
      <c r="K8" s="32">
        <f>+K10+K15+K20+K25+K27</f>
        <v>29216220.699999999</v>
      </c>
      <c r="L8" s="32">
        <f>+L10+L15+L20+L25+L27</f>
        <v>30486701</v>
      </c>
      <c r="M8" s="32">
        <f>+M10+M15+M20+M25+M27</f>
        <v>34754245.949999996</v>
      </c>
      <c r="N8" s="4"/>
    </row>
    <row r="9" spans="2:14" ht="8.25" customHeight="1" x14ac:dyDescent="0.2">
      <c r="D9" s="21"/>
      <c r="I9" s="17"/>
      <c r="J9" s="16"/>
      <c r="K9" s="27"/>
      <c r="L9" s="27"/>
      <c r="M9" s="27"/>
      <c r="N9" s="7"/>
    </row>
    <row r="10" spans="2:14" x14ac:dyDescent="0.2">
      <c r="B10" s="1" t="s">
        <v>146</v>
      </c>
      <c r="D10" s="20"/>
      <c r="E10" s="24" t="s">
        <v>145</v>
      </c>
      <c r="I10" s="17"/>
      <c r="J10" s="23">
        <v>8</v>
      </c>
      <c r="K10" s="22">
        <f>+SUM(K11:K13)</f>
        <v>7061426.4800000004</v>
      </c>
      <c r="L10" s="22">
        <f>+SUM(L11:L13)</f>
        <v>8128011</v>
      </c>
      <c r="M10" s="22">
        <f>+SUM(M11:M13)</f>
        <v>12372119.51</v>
      </c>
      <c r="N10" s="4"/>
    </row>
    <row r="11" spans="2:14" x14ac:dyDescent="0.2">
      <c r="D11" s="20"/>
      <c r="E11" s="19" t="s">
        <v>15</v>
      </c>
      <c r="F11" s="1" t="s">
        <v>144</v>
      </c>
      <c r="I11" s="17"/>
      <c r="J11" s="42"/>
      <c r="K11" s="15">
        <v>56826.69</v>
      </c>
      <c r="L11" s="15">
        <v>64945</v>
      </c>
      <c r="M11" s="15"/>
      <c r="N11" s="7"/>
    </row>
    <row r="12" spans="2:14" x14ac:dyDescent="0.2">
      <c r="B12" s="1" t="s">
        <v>143</v>
      </c>
      <c r="D12" s="73"/>
      <c r="E12" s="19" t="s">
        <v>15</v>
      </c>
      <c r="F12" s="1" t="s">
        <v>142</v>
      </c>
      <c r="I12" s="17"/>
      <c r="J12" s="76">
        <v>4</v>
      </c>
      <c r="K12" s="15">
        <v>0</v>
      </c>
      <c r="L12" s="15">
        <v>0</v>
      </c>
      <c r="M12" s="15">
        <v>12044582</v>
      </c>
      <c r="N12" s="7"/>
    </row>
    <row r="13" spans="2:14" x14ac:dyDescent="0.2">
      <c r="B13" s="1" t="s">
        <v>141</v>
      </c>
      <c r="D13" s="73"/>
      <c r="E13" s="19" t="s">
        <v>12</v>
      </c>
      <c r="F13" s="1" t="s">
        <v>140</v>
      </c>
      <c r="I13" s="17"/>
      <c r="J13" s="76"/>
      <c r="K13" s="15">
        <v>7004599.79</v>
      </c>
      <c r="L13" s="15">
        <v>8063066</v>
      </c>
      <c r="M13" s="15">
        <v>327537.51</v>
      </c>
      <c r="N13" s="7"/>
    </row>
    <row r="14" spans="2:14" ht="8.25" customHeight="1" x14ac:dyDescent="0.2">
      <c r="D14" s="73"/>
      <c r="I14" s="17"/>
      <c r="J14" s="16"/>
      <c r="K14" s="15"/>
      <c r="L14" s="15"/>
      <c r="M14" s="15"/>
      <c r="N14" s="7"/>
    </row>
    <row r="15" spans="2:14" x14ac:dyDescent="0.2">
      <c r="B15" s="1" t="s">
        <v>139</v>
      </c>
      <c r="D15" s="74"/>
      <c r="E15" s="24" t="s">
        <v>138</v>
      </c>
      <c r="I15" s="17"/>
      <c r="J15" s="23">
        <v>7</v>
      </c>
      <c r="K15" s="22">
        <f>+SUM(K16:K18)</f>
        <v>10389615.870000001</v>
      </c>
      <c r="L15" s="22">
        <f>+SUM(L16:L18)</f>
        <v>10894704</v>
      </c>
      <c r="M15" s="22">
        <f>+SUM(M16:M18)</f>
        <v>14011675</v>
      </c>
      <c r="N15" s="4"/>
    </row>
    <row r="16" spans="2:14" x14ac:dyDescent="0.2">
      <c r="B16" s="1" t="s">
        <v>137</v>
      </c>
      <c r="D16" s="73"/>
      <c r="E16" s="19" t="s">
        <v>15</v>
      </c>
      <c r="F16" s="1" t="s">
        <v>136</v>
      </c>
      <c r="I16" s="17"/>
      <c r="J16" s="16"/>
      <c r="K16" s="15">
        <v>1680716.37</v>
      </c>
      <c r="L16" s="15">
        <v>1711466</v>
      </c>
      <c r="M16" s="15">
        <v>1842885</v>
      </c>
      <c r="N16" s="7"/>
    </row>
    <row r="17" spans="1:14" x14ac:dyDescent="0.2">
      <c r="B17" s="1" t="s">
        <v>135</v>
      </c>
      <c r="D17" s="73"/>
      <c r="E17" s="19" t="s">
        <v>12</v>
      </c>
      <c r="F17" s="1" t="s">
        <v>134</v>
      </c>
      <c r="I17" s="17"/>
      <c r="J17" s="16"/>
      <c r="K17" s="15">
        <v>7631741.3399999999</v>
      </c>
      <c r="L17" s="15">
        <v>7709196</v>
      </c>
      <c r="M17" s="15">
        <v>12160350</v>
      </c>
      <c r="N17" s="7"/>
    </row>
    <row r="18" spans="1:14" x14ac:dyDescent="0.2">
      <c r="B18" s="1" t="s">
        <v>133</v>
      </c>
      <c r="D18" s="73"/>
      <c r="E18" s="19" t="s">
        <v>10</v>
      </c>
      <c r="F18" s="1" t="s">
        <v>132</v>
      </c>
      <c r="I18" s="17"/>
      <c r="J18" s="16"/>
      <c r="K18" s="15">
        <v>1077158.1599999999</v>
      </c>
      <c r="L18" s="15">
        <v>1474042</v>
      </c>
      <c r="M18" s="15">
        <v>8440</v>
      </c>
      <c r="N18" s="7"/>
    </row>
    <row r="19" spans="1:14" ht="8.25" customHeight="1" x14ac:dyDescent="0.2">
      <c r="D19" s="73"/>
      <c r="I19" s="17"/>
      <c r="J19" s="16"/>
      <c r="K19" s="15"/>
      <c r="L19" s="15"/>
      <c r="M19" s="15"/>
      <c r="N19" s="7"/>
    </row>
    <row r="20" spans="1:14" x14ac:dyDescent="0.2">
      <c r="D20" s="74"/>
      <c r="E20" s="24" t="s">
        <v>131</v>
      </c>
      <c r="I20" s="17"/>
      <c r="J20" s="23">
        <v>10</v>
      </c>
      <c r="K20" s="22">
        <f>+SUM(K22:K23)</f>
        <v>9384551.6500000004</v>
      </c>
      <c r="L20" s="22">
        <f>+SUM(L22:L23)</f>
        <v>9344828</v>
      </c>
      <c r="M20" s="22">
        <f>+SUM(M22:M23)</f>
        <v>6913144.1299999999</v>
      </c>
      <c r="N20" s="7"/>
    </row>
    <row r="21" spans="1:14" x14ac:dyDescent="0.2">
      <c r="B21" s="1" t="s">
        <v>130</v>
      </c>
      <c r="D21" s="74"/>
      <c r="E21" s="24"/>
      <c r="I21" s="17"/>
      <c r="J21" s="23"/>
      <c r="N21" s="4"/>
    </row>
    <row r="22" spans="1:14" x14ac:dyDescent="0.2">
      <c r="B22" s="1" t="s">
        <v>129</v>
      </c>
      <c r="D22" s="73"/>
      <c r="E22" s="19" t="s">
        <v>12</v>
      </c>
      <c r="F22" s="1" t="s">
        <v>128</v>
      </c>
      <c r="I22" s="17"/>
      <c r="J22" s="16"/>
      <c r="K22" s="15">
        <v>8872551.6500000004</v>
      </c>
      <c r="L22" s="15">
        <v>8832828</v>
      </c>
      <c r="M22" s="15">
        <v>6401144.1299999999</v>
      </c>
      <c r="N22" s="7"/>
    </row>
    <row r="23" spans="1:14" x14ac:dyDescent="0.2">
      <c r="B23" s="1" t="s">
        <v>127</v>
      </c>
      <c r="D23" s="73"/>
      <c r="E23" s="19" t="s">
        <v>5</v>
      </c>
      <c r="F23" s="1" t="s">
        <v>126</v>
      </c>
      <c r="I23" s="17"/>
      <c r="J23" s="16"/>
      <c r="K23" s="15">
        <f>262000+250000</f>
        <v>512000</v>
      </c>
      <c r="L23" s="15">
        <v>512000</v>
      </c>
      <c r="M23" s="15">
        <v>512000</v>
      </c>
      <c r="N23" s="7"/>
    </row>
    <row r="24" spans="1:14" ht="8.25" customHeight="1" x14ac:dyDescent="0.2">
      <c r="D24" s="21"/>
      <c r="I24" s="17"/>
      <c r="J24" s="16"/>
      <c r="K24" s="15"/>
      <c r="L24" s="15"/>
      <c r="M24" s="15"/>
      <c r="N24" s="7"/>
    </row>
    <row r="25" spans="1:14" x14ac:dyDescent="0.2">
      <c r="B25" s="1" t="s">
        <v>125</v>
      </c>
      <c r="D25" s="74"/>
      <c r="E25" s="24" t="s">
        <v>124</v>
      </c>
      <c r="I25" s="17"/>
      <c r="J25" s="23">
        <v>10</v>
      </c>
      <c r="K25" s="22">
        <v>745545.82</v>
      </c>
      <c r="L25" s="22">
        <v>672319</v>
      </c>
      <c r="M25" s="22">
        <v>506301.34</v>
      </c>
      <c r="N25" s="4"/>
    </row>
    <row r="26" spans="1:14" ht="8.25" customHeight="1" x14ac:dyDescent="0.2">
      <c r="A26" s="24"/>
      <c r="B26" s="24"/>
      <c r="D26" s="73"/>
      <c r="I26" s="17"/>
      <c r="J26" s="16"/>
      <c r="K26" s="15"/>
      <c r="L26" s="15"/>
      <c r="M26" s="15"/>
      <c r="N26" s="7"/>
    </row>
    <row r="27" spans="1:14" x14ac:dyDescent="0.2">
      <c r="A27" s="24"/>
      <c r="B27" s="1" t="s">
        <v>123</v>
      </c>
      <c r="D27" s="74"/>
      <c r="E27" s="24" t="s">
        <v>122</v>
      </c>
      <c r="I27" s="17"/>
      <c r="J27" s="23">
        <v>13</v>
      </c>
      <c r="K27" s="22">
        <v>1635080.88</v>
      </c>
      <c r="L27" s="22">
        <v>1446839</v>
      </c>
      <c r="M27" s="22">
        <v>951005.97</v>
      </c>
      <c r="N27" s="4"/>
    </row>
    <row r="28" spans="1:14" ht="8.25" customHeight="1" x14ac:dyDescent="0.2">
      <c r="D28" s="75"/>
      <c r="E28" s="49"/>
      <c r="F28" s="49"/>
      <c r="G28" s="49"/>
      <c r="H28" s="49"/>
      <c r="I28" s="48"/>
      <c r="J28" s="47"/>
      <c r="K28" s="46"/>
      <c r="L28" s="46"/>
      <c r="M28" s="46"/>
      <c r="N28" s="7"/>
    </row>
    <row r="29" spans="1:14" x14ac:dyDescent="0.2">
      <c r="E29" s="25"/>
      <c r="J29" s="3"/>
      <c r="K29" s="7"/>
      <c r="L29" s="7"/>
      <c r="M29" s="7"/>
      <c r="N29" s="7"/>
    </row>
    <row r="30" spans="1:14" ht="16.5" customHeight="1" x14ac:dyDescent="0.2">
      <c r="B30" s="1" t="s">
        <v>121</v>
      </c>
      <c r="D30" s="36"/>
      <c r="E30" s="35" t="s">
        <v>120</v>
      </c>
      <c r="F30" s="34"/>
      <c r="G30" s="34"/>
      <c r="H30" s="34"/>
      <c r="I30" s="34"/>
      <c r="J30" s="33"/>
      <c r="K30" s="32">
        <f>+K32+K37+K43+K47+K49+K51</f>
        <v>37075559.32</v>
      </c>
      <c r="L30" s="32">
        <f>+L32+L37+L43+L47+L49+L51</f>
        <v>32889322</v>
      </c>
      <c r="M30" s="32">
        <f>+M32+M37+M43+M47+M49+M51</f>
        <v>28688305.930000003</v>
      </c>
      <c r="N30" s="4"/>
    </row>
    <row r="31" spans="1:14" ht="8.25" customHeight="1" x14ac:dyDescent="0.2">
      <c r="D31" s="31"/>
      <c r="E31" s="30"/>
      <c r="F31" s="30"/>
      <c r="G31" s="30"/>
      <c r="H31" s="30"/>
      <c r="I31" s="29"/>
      <c r="J31" s="28"/>
      <c r="K31" s="27"/>
      <c r="L31" s="27"/>
      <c r="M31" s="27"/>
      <c r="N31" s="7"/>
    </row>
    <row r="32" spans="1:14" x14ac:dyDescent="0.2">
      <c r="B32" s="1" t="s">
        <v>119</v>
      </c>
      <c r="D32" s="74"/>
      <c r="E32" s="24" t="s">
        <v>118</v>
      </c>
      <c r="I32" s="17"/>
      <c r="J32" s="42"/>
      <c r="K32" s="22">
        <v>548075.14</v>
      </c>
      <c r="L32" s="22">
        <v>851842</v>
      </c>
      <c r="M32" s="22">
        <f>+SUM(M33:M35)</f>
        <v>878765.96</v>
      </c>
      <c r="N32" s="4"/>
    </row>
    <row r="33" spans="2:14" x14ac:dyDescent="0.2">
      <c r="B33" s="1" t="s">
        <v>117</v>
      </c>
      <c r="D33" s="73"/>
      <c r="E33" s="19" t="s">
        <v>15</v>
      </c>
      <c r="F33" s="1" t="s">
        <v>116</v>
      </c>
      <c r="I33" s="17"/>
      <c r="J33" s="16"/>
      <c r="K33" s="15"/>
      <c r="L33" s="15"/>
      <c r="M33" s="15">
        <v>502070.45</v>
      </c>
      <c r="N33" s="7"/>
    </row>
    <row r="34" spans="2:14" x14ac:dyDescent="0.2">
      <c r="B34" s="1" t="s">
        <v>115</v>
      </c>
      <c r="D34" s="73"/>
      <c r="E34" s="19" t="s">
        <v>12</v>
      </c>
      <c r="F34" s="1" t="s">
        <v>114</v>
      </c>
      <c r="I34" s="17"/>
      <c r="J34" s="16"/>
      <c r="K34" s="15"/>
      <c r="L34" s="15"/>
      <c r="M34" s="15">
        <v>361526.51</v>
      </c>
      <c r="N34" s="7"/>
    </row>
    <row r="35" spans="2:14" x14ac:dyDescent="0.2">
      <c r="B35" s="1" t="s">
        <v>113</v>
      </c>
      <c r="D35" s="73"/>
      <c r="E35" s="19" t="s">
        <v>10</v>
      </c>
      <c r="F35" s="1" t="s">
        <v>112</v>
      </c>
      <c r="I35" s="17"/>
      <c r="J35" s="16"/>
      <c r="K35" s="15"/>
      <c r="L35" s="15"/>
      <c r="M35" s="15">
        <v>15169</v>
      </c>
      <c r="N35" s="7"/>
    </row>
    <row r="36" spans="2:14" ht="8.25" customHeight="1" x14ac:dyDescent="0.2">
      <c r="D36" s="21"/>
      <c r="I36" s="17"/>
      <c r="J36" s="16"/>
      <c r="K36" s="15"/>
      <c r="L36" s="15"/>
      <c r="M36" s="15"/>
      <c r="N36" s="7"/>
    </row>
    <row r="37" spans="2:14" x14ac:dyDescent="0.2">
      <c r="B37" s="1" t="s">
        <v>111</v>
      </c>
      <c r="D37" s="74"/>
      <c r="E37" s="24" t="s">
        <v>110</v>
      </c>
      <c r="I37" s="17"/>
      <c r="J37" s="23">
        <v>10</v>
      </c>
      <c r="K37" s="22">
        <f>+SUM(K38:K41)</f>
        <v>21631228.18</v>
      </c>
      <c r="L37" s="22">
        <f>+SUM(L38:L41)</f>
        <v>15850669</v>
      </c>
      <c r="M37" s="22">
        <f>+SUM(M38:M41)</f>
        <v>15787743.43</v>
      </c>
      <c r="N37" s="4"/>
    </row>
    <row r="38" spans="2:14" x14ac:dyDescent="0.2">
      <c r="B38" s="1" t="s">
        <v>109</v>
      </c>
      <c r="D38" s="73"/>
      <c r="E38" s="19" t="s">
        <v>15</v>
      </c>
      <c r="F38" s="1" t="s">
        <v>108</v>
      </c>
      <c r="I38" s="17"/>
      <c r="J38" s="16"/>
      <c r="K38" s="15">
        <v>17137224.32</v>
      </c>
      <c r="L38" s="15">
        <v>15811964</v>
      </c>
      <c r="M38" s="15">
        <v>15756189.279999999</v>
      </c>
      <c r="N38" s="7"/>
    </row>
    <row r="39" spans="2:14" x14ac:dyDescent="0.2">
      <c r="B39" s="1" t="s">
        <v>107</v>
      </c>
      <c r="D39" s="73"/>
      <c r="E39" s="19" t="s">
        <v>12</v>
      </c>
      <c r="F39" s="1" t="s">
        <v>106</v>
      </c>
      <c r="I39" s="17"/>
      <c r="J39" s="16"/>
      <c r="K39" s="15">
        <v>4455950.38</v>
      </c>
      <c r="L39" s="15">
        <v>0</v>
      </c>
      <c r="M39" s="15"/>
      <c r="N39" s="7"/>
    </row>
    <row r="40" spans="2:14" x14ac:dyDescent="0.2">
      <c r="B40" s="1" t="s">
        <v>105</v>
      </c>
      <c r="D40" s="73"/>
      <c r="E40" s="19" t="s">
        <v>10</v>
      </c>
      <c r="F40" s="1" t="s">
        <v>104</v>
      </c>
      <c r="I40" s="17"/>
      <c r="J40" s="16"/>
      <c r="K40" s="15">
        <v>16952.41</v>
      </c>
      <c r="L40" s="15">
        <v>9775</v>
      </c>
      <c r="M40" s="15">
        <v>5507.47</v>
      </c>
      <c r="N40" s="7"/>
    </row>
    <row r="41" spans="2:14" x14ac:dyDescent="0.2">
      <c r="B41" s="1" t="s">
        <v>103</v>
      </c>
      <c r="D41" s="73"/>
      <c r="E41" s="19" t="s">
        <v>5</v>
      </c>
      <c r="F41" s="1" t="s">
        <v>102</v>
      </c>
      <c r="I41" s="17"/>
      <c r="J41" s="16"/>
      <c r="K41" s="15">
        <v>21101.07</v>
      </c>
      <c r="L41" s="15">
        <v>28930</v>
      </c>
      <c r="M41" s="15">
        <v>26046.68</v>
      </c>
      <c r="N41" s="7"/>
    </row>
    <row r="42" spans="2:14" ht="8.25" customHeight="1" x14ac:dyDescent="0.2">
      <c r="D42" s="73"/>
      <c r="I42" s="17"/>
      <c r="J42" s="16"/>
      <c r="K42" s="15"/>
      <c r="L42" s="15"/>
      <c r="M42" s="15"/>
      <c r="N42" s="7"/>
    </row>
    <row r="43" spans="2:14" x14ac:dyDescent="0.2">
      <c r="B43" s="1" t="s">
        <v>101</v>
      </c>
      <c r="D43" s="74"/>
      <c r="E43" s="24" t="s">
        <v>100</v>
      </c>
      <c r="I43" s="17"/>
      <c r="J43" s="23">
        <v>10</v>
      </c>
      <c r="K43" s="22">
        <f>+SUM(K44:K45)</f>
        <v>13078290.949999999</v>
      </c>
      <c r="L43" s="22">
        <f>+SUM(L44:L45)</f>
        <v>12073804</v>
      </c>
      <c r="M43" s="22">
        <f>+SUM(M44:M45)</f>
        <v>11249773</v>
      </c>
      <c r="N43" s="4"/>
    </row>
    <row r="44" spans="2:14" x14ac:dyDescent="0.2">
      <c r="B44" s="1" t="s">
        <v>99</v>
      </c>
      <c r="D44" s="73"/>
      <c r="E44" s="19" t="s">
        <v>15</v>
      </c>
      <c r="F44" s="1" t="s">
        <v>98</v>
      </c>
      <c r="I44" s="17"/>
      <c r="J44" s="16"/>
      <c r="K44" s="15">
        <v>0</v>
      </c>
      <c r="L44" s="15">
        <v>849539</v>
      </c>
      <c r="M44" s="15"/>
      <c r="N44" s="7"/>
    </row>
    <row r="45" spans="2:14" x14ac:dyDescent="0.2">
      <c r="B45" s="1" t="s">
        <v>97</v>
      </c>
      <c r="D45" s="73"/>
      <c r="E45" s="19" t="s">
        <v>12</v>
      </c>
      <c r="F45" s="1" t="s">
        <v>96</v>
      </c>
      <c r="I45" s="17"/>
      <c r="J45" s="16"/>
      <c r="K45" s="15">
        <v>13078290.949999999</v>
      </c>
      <c r="L45" s="15">
        <v>11224265</v>
      </c>
      <c r="M45" s="15">
        <v>11249773</v>
      </c>
      <c r="N45" s="7"/>
    </row>
    <row r="46" spans="2:14" ht="8.25" customHeight="1" x14ac:dyDescent="0.2">
      <c r="D46" s="73"/>
      <c r="I46" s="17"/>
      <c r="J46" s="16"/>
      <c r="K46" s="15"/>
      <c r="L46" s="15"/>
      <c r="M46" s="15"/>
      <c r="N46" s="7"/>
    </row>
    <row r="47" spans="2:14" x14ac:dyDescent="0.2">
      <c r="B47" s="1" t="s">
        <v>95</v>
      </c>
      <c r="D47" s="74"/>
      <c r="E47" s="24" t="s">
        <v>94</v>
      </c>
      <c r="I47" s="17"/>
      <c r="J47" s="23">
        <v>10</v>
      </c>
      <c r="K47" s="22">
        <v>156748.82999999999</v>
      </c>
      <c r="L47" s="22">
        <v>201741</v>
      </c>
      <c r="M47" s="22">
        <v>73117.919999999998</v>
      </c>
      <c r="N47" s="4"/>
    </row>
    <row r="48" spans="2:14" ht="8.25" customHeight="1" x14ac:dyDescent="0.2">
      <c r="D48" s="73"/>
      <c r="I48" s="17"/>
      <c r="J48" s="16"/>
      <c r="K48" s="15"/>
      <c r="L48" s="15"/>
      <c r="M48" s="15"/>
      <c r="N48" s="7"/>
    </row>
    <row r="49" spans="2:14" x14ac:dyDescent="0.2">
      <c r="B49" s="1" t="s">
        <v>93</v>
      </c>
      <c r="D49" s="74"/>
      <c r="E49" s="24" t="s">
        <v>92</v>
      </c>
      <c r="I49" s="17"/>
      <c r="J49" s="42"/>
      <c r="K49" s="22">
        <v>167420.88</v>
      </c>
      <c r="L49" s="22">
        <v>53778</v>
      </c>
      <c r="M49" s="22">
        <v>11669.62</v>
      </c>
      <c r="N49" s="4"/>
    </row>
    <row r="50" spans="2:14" ht="8.25" customHeight="1" x14ac:dyDescent="0.2">
      <c r="D50" s="74"/>
      <c r="I50" s="17"/>
      <c r="J50" s="16"/>
      <c r="K50" s="15"/>
      <c r="L50" s="15"/>
      <c r="M50" s="15"/>
      <c r="N50" s="7"/>
    </row>
    <row r="51" spans="2:14" x14ac:dyDescent="0.2">
      <c r="B51" s="1" t="s">
        <v>91</v>
      </c>
      <c r="D51" s="74"/>
      <c r="E51" s="24" t="s">
        <v>90</v>
      </c>
      <c r="I51" s="17"/>
      <c r="J51" s="23">
        <v>18</v>
      </c>
      <c r="K51" s="22">
        <f>+K52</f>
        <v>1493795.34</v>
      </c>
      <c r="L51" s="22">
        <f>+L52</f>
        <v>3857488</v>
      </c>
      <c r="M51" s="22">
        <f>+M52</f>
        <v>687236</v>
      </c>
      <c r="N51" s="4"/>
    </row>
    <row r="52" spans="2:14" x14ac:dyDescent="0.2">
      <c r="B52" s="1" t="s">
        <v>89</v>
      </c>
      <c r="D52" s="73"/>
      <c r="E52" s="19" t="s">
        <v>15</v>
      </c>
      <c r="F52" s="1" t="s">
        <v>88</v>
      </c>
      <c r="I52" s="17"/>
      <c r="J52" s="16"/>
      <c r="K52" s="15">
        <v>1493795.34</v>
      </c>
      <c r="L52" s="15">
        <v>3857488</v>
      </c>
      <c r="M52" s="15">
        <v>687236</v>
      </c>
      <c r="N52" s="7"/>
    </row>
    <row r="53" spans="2:14" s="2" customFormat="1" ht="8.25" customHeight="1" x14ac:dyDescent="0.2">
      <c r="D53" s="72"/>
      <c r="E53" s="11"/>
      <c r="F53" s="11"/>
      <c r="G53" s="11"/>
      <c r="H53" s="11"/>
      <c r="I53" s="10"/>
      <c r="J53" s="47"/>
      <c r="K53" s="46"/>
      <c r="L53" s="46"/>
      <c r="M53" s="46"/>
      <c r="N53" s="7"/>
    </row>
    <row r="54" spans="2:14" ht="13.5" thickBot="1" x14ac:dyDescent="0.25">
      <c r="K54" s="7"/>
      <c r="L54" s="7"/>
      <c r="M54" s="7"/>
      <c r="N54" s="7"/>
    </row>
    <row r="55" spans="2:14" ht="13.5" thickBot="1" x14ac:dyDescent="0.25">
      <c r="B55" s="1">
        <v>1</v>
      </c>
      <c r="D55" s="161" t="s">
        <v>87</v>
      </c>
      <c r="E55" s="162"/>
      <c r="F55" s="162"/>
      <c r="G55" s="162"/>
      <c r="H55" s="162"/>
      <c r="I55" s="162"/>
      <c r="J55" s="163"/>
      <c r="K55" s="5">
        <f>+K30+K8</f>
        <v>66291780.019999996</v>
      </c>
      <c r="L55" s="5">
        <f>+L30+L8</f>
        <v>63376023</v>
      </c>
      <c r="M55" s="5">
        <f>+M30+M8</f>
        <v>63442551.879999995</v>
      </c>
      <c r="N55" s="4"/>
    </row>
    <row r="56" spans="2:14" x14ac:dyDescent="0.2">
      <c r="D56" s="45"/>
      <c r="E56" s="45"/>
      <c r="F56" s="45"/>
      <c r="G56" s="45"/>
      <c r="H56" s="45"/>
      <c r="I56" s="45"/>
      <c r="J56" s="71"/>
      <c r="K56" s="71"/>
      <c r="L56" s="71"/>
      <c r="M56" s="71"/>
      <c r="N56" s="71"/>
    </row>
    <row r="57" spans="2:14" x14ac:dyDescent="0.2">
      <c r="D57" s="45"/>
      <c r="E57" s="45"/>
      <c r="F57" s="45"/>
      <c r="G57" s="45"/>
      <c r="H57" s="45"/>
      <c r="I57" s="45"/>
      <c r="J57" s="71"/>
      <c r="K57" s="71"/>
      <c r="L57" s="71"/>
      <c r="M57" s="71"/>
      <c r="N57" s="71"/>
    </row>
    <row r="58" spans="2:14" x14ac:dyDescent="0.2">
      <c r="D58" s="45"/>
      <c r="E58" s="45"/>
      <c r="F58" s="45"/>
      <c r="G58" s="45"/>
      <c r="H58" s="45"/>
      <c r="I58" s="45"/>
      <c r="J58" s="71"/>
      <c r="K58" s="71"/>
      <c r="L58" s="71"/>
      <c r="M58" s="71"/>
      <c r="N58" s="71"/>
    </row>
    <row r="59" spans="2:14" s="69" customFormat="1" ht="18.75" x14ac:dyDescent="0.3">
      <c r="D59" s="69" t="s">
        <v>86</v>
      </c>
      <c r="J59" s="70"/>
      <c r="K59" s="70"/>
      <c r="L59" s="70"/>
      <c r="M59" s="70"/>
      <c r="N59" s="70"/>
    </row>
    <row r="60" spans="2:14" x14ac:dyDescent="0.2">
      <c r="J60" s="68"/>
      <c r="K60" s="68"/>
      <c r="L60" s="68"/>
    </row>
    <row r="61" spans="2:14" x14ac:dyDescent="0.2">
      <c r="D61" s="67"/>
      <c r="E61" s="66" t="s">
        <v>85</v>
      </c>
      <c r="F61" s="65"/>
      <c r="G61" s="65"/>
      <c r="H61" s="65"/>
      <c r="I61" s="65"/>
      <c r="J61" s="64" t="s">
        <v>84</v>
      </c>
      <c r="K61" s="63">
        <f>+K6</f>
        <v>44742</v>
      </c>
      <c r="L61" s="63">
        <f>+L6</f>
        <v>44561</v>
      </c>
      <c r="M61" s="62" t="s">
        <v>83</v>
      </c>
      <c r="N61" s="61"/>
    </row>
    <row r="62" spans="2:14" x14ac:dyDescent="0.2">
      <c r="J62" s="60"/>
      <c r="K62" s="59"/>
      <c r="L62" s="59"/>
      <c r="M62" s="58"/>
      <c r="N62" s="58"/>
    </row>
    <row r="63" spans="2:14" ht="16.5" customHeight="1" x14ac:dyDescent="0.2">
      <c r="B63" s="1">
        <v>2</v>
      </c>
      <c r="D63" s="36"/>
      <c r="E63" s="35" t="s">
        <v>82</v>
      </c>
      <c r="F63" s="34"/>
      <c r="G63" s="34"/>
      <c r="H63" s="34"/>
      <c r="I63" s="34"/>
      <c r="J63" s="33"/>
      <c r="K63" s="32">
        <f>+K65+K77+K81+K83</f>
        <v>31820357.289999995</v>
      </c>
      <c r="L63" s="32">
        <f>+L65+L77+L81+L83</f>
        <v>30809494.229999997</v>
      </c>
      <c r="M63" s="32">
        <f>+M65+M77+M81+M83</f>
        <v>27670972.739999998</v>
      </c>
      <c r="N63" s="4"/>
    </row>
    <row r="64" spans="2:14" ht="8.25" customHeight="1" x14ac:dyDescent="0.2">
      <c r="C64" s="2"/>
      <c r="D64" s="57"/>
      <c r="E64" s="30"/>
      <c r="F64" s="56"/>
      <c r="G64" s="56"/>
      <c r="H64" s="56"/>
      <c r="I64" s="55"/>
      <c r="J64" s="54"/>
      <c r="K64" s="53"/>
      <c r="L64" s="53"/>
      <c r="M64" s="53"/>
      <c r="N64" s="4"/>
    </row>
    <row r="65" spans="2:14" x14ac:dyDescent="0.2">
      <c r="B65" s="1" t="s">
        <v>81</v>
      </c>
      <c r="D65" s="20"/>
      <c r="E65" s="24" t="s">
        <v>80</v>
      </c>
      <c r="F65" s="24"/>
      <c r="G65" s="45"/>
      <c r="I65" s="17"/>
      <c r="J65" s="23" t="s">
        <v>66</v>
      </c>
      <c r="K65" s="22">
        <f>+K66+K68+K69+K71+K72+K73+K74+K75</f>
        <v>31581741.689999994</v>
      </c>
      <c r="L65" s="22">
        <f>+L66+L68+L69+L71+L72+L73+L74+L75</f>
        <v>30470933.229999997</v>
      </c>
      <c r="M65" s="22">
        <f>+M66+M68+M69+M71+M72+M73+M74+M75</f>
        <v>26849219.739999998</v>
      </c>
      <c r="N65" s="4"/>
    </row>
    <row r="66" spans="2:14" x14ac:dyDescent="0.2">
      <c r="B66" s="1" t="s">
        <v>79</v>
      </c>
      <c r="D66" s="21"/>
      <c r="E66" s="52" t="s">
        <v>51</v>
      </c>
      <c r="F66" s="25" t="s">
        <v>78</v>
      </c>
      <c r="G66" s="24"/>
      <c r="I66" s="17"/>
      <c r="J66" s="42"/>
      <c r="K66" s="22">
        <f>+K67</f>
        <v>612027.74</v>
      </c>
      <c r="L66" s="22">
        <f>+L67</f>
        <v>612027.74</v>
      </c>
      <c r="M66" s="22">
        <f>+M67</f>
        <v>612027.74</v>
      </c>
      <c r="N66" s="4"/>
    </row>
    <row r="67" spans="2:14" x14ac:dyDescent="0.2">
      <c r="B67" s="1" t="s">
        <v>71</v>
      </c>
      <c r="D67" s="21"/>
      <c r="F67" s="19" t="s">
        <v>15</v>
      </c>
      <c r="G67" s="1" t="s">
        <v>77</v>
      </c>
      <c r="I67" s="17"/>
      <c r="J67" s="16"/>
      <c r="K67" s="15">
        <v>612027.74</v>
      </c>
      <c r="L67" s="15">
        <v>612027.74</v>
      </c>
      <c r="M67" s="15">
        <v>612027.74</v>
      </c>
      <c r="N67" s="7"/>
    </row>
    <row r="68" spans="2:14" x14ac:dyDescent="0.2">
      <c r="B68" s="1" t="s">
        <v>76</v>
      </c>
      <c r="D68" s="21"/>
      <c r="E68" s="52" t="s">
        <v>48</v>
      </c>
      <c r="F68" s="25" t="s">
        <v>75</v>
      </c>
      <c r="G68" s="24"/>
      <c r="I68" s="17"/>
      <c r="J68" s="42"/>
      <c r="K68" s="22">
        <v>26605298.489999998</v>
      </c>
      <c r="L68" s="22">
        <v>26605298.489999998</v>
      </c>
      <c r="M68" s="22">
        <v>26605298</v>
      </c>
      <c r="N68" s="4"/>
    </row>
    <row r="69" spans="2:14" x14ac:dyDescent="0.2">
      <c r="B69" s="1" t="s">
        <v>74</v>
      </c>
      <c r="D69" s="21"/>
      <c r="E69" s="52" t="s">
        <v>73</v>
      </c>
      <c r="F69" s="25" t="s">
        <v>72</v>
      </c>
      <c r="G69" s="24"/>
      <c r="I69" s="17"/>
      <c r="J69" s="42"/>
      <c r="K69" s="22">
        <f>+K70</f>
        <v>3723531.71</v>
      </c>
      <c r="L69" s="22">
        <f>+L70</f>
        <v>1658278</v>
      </c>
      <c r="M69" s="22">
        <v>-33175</v>
      </c>
      <c r="N69" s="4"/>
    </row>
    <row r="70" spans="2:14" x14ac:dyDescent="0.2">
      <c r="B70" s="1" t="s">
        <v>71</v>
      </c>
      <c r="D70" s="21"/>
      <c r="F70" s="19" t="s">
        <v>10</v>
      </c>
      <c r="G70" s="1" t="s">
        <v>70</v>
      </c>
      <c r="I70" s="17"/>
      <c r="J70" s="16"/>
      <c r="K70" s="15">
        <v>3723531.71</v>
      </c>
      <c r="L70" s="15">
        <v>1658278</v>
      </c>
      <c r="M70" s="15">
        <f>+M69</f>
        <v>-33175</v>
      </c>
      <c r="N70" s="7"/>
    </row>
    <row r="71" spans="2:14" x14ac:dyDescent="0.2">
      <c r="B71" s="1" t="s">
        <v>69</v>
      </c>
      <c r="D71" s="21"/>
      <c r="E71" s="52" t="s">
        <v>68</v>
      </c>
      <c r="F71" s="25" t="s">
        <v>67</v>
      </c>
      <c r="G71" s="24"/>
      <c r="I71" s="17"/>
      <c r="J71" s="23" t="s">
        <v>66</v>
      </c>
      <c r="K71" s="22">
        <v>-470988.92</v>
      </c>
      <c r="L71" s="22">
        <v>-475536</v>
      </c>
      <c r="M71" s="22">
        <v>-622687</v>
      </c>
      <c r="N71" s="4"/>
    </row>
    <row r="72" spans="2:14" x14ac:dyDescent="0.2">
      <c r="B72" s="1" t="s">
        <v>65</v>
      </c>
      <c r="D72" s="21"/>
      <c r="E72" s="52" t="s">
        <v>64</v>
      </c>
      <c r="F72" s="25" t="s">
        <v>63</v>
      </c>
      <c r="G72" s="24"/>
      <c r="I72" s="17"/>
      <c r="J72" s="42"/>
      <c r="K72" s="22"/>
      <c r="L72" s="22"/>
      <c r="M72" s="22"/>
      <c r="N72" s="4"/>
    </row>
    <row r="73" spans="2:14" x14ac:dyDescent="0.2">
      <c r="B73" s="1" t="s">
        <v>62</v>
      </c>
      <c r="D73" s="21"/>
      <c r="E73" s="52" t="s">
        <v>61</v>
      </c>
      <c r="F73" s="25" t="s">
        <v>60</v>
      </c>
      <c r="J73" s="42"/>
      <c r="K73" s="22">
        <f>+'PL CONS'!M70</f>
        <v>1111872.669999999</v>
      </c>
      <c r="L73" s="22">
        <v>2070865</v>
      </c>
      <c r="M73" s="22">
        <v>287756</v>
      </c>
      <c r="N73" s="4"/>
    </row>
    <row r="74" spans="2:14" x14ac:dyDescent="0.2">
      <c r="B74" s="1" t="s">
        <v>59</v>
      </c>
      <c r="D74" s="21"/>
      <c r="E74" s="52" t="s">
        <v>58</v>
      </c>
      <c r="F74" s="25" t="s">
        <v>57</v>
      </c>
      <c r="J74" s="42"/>
      <c r="K74" s="22"/>
      <c r="L74" s="22"/>
      <c r="M74" s="22"/>
      <c r="N74" s="4"/>
    </row>
    <row r="75" spans="2:14" x14ac:dyDescent="0.2">
      <c r="B75" s="1" t="s">
        <v>56</v>
      </c>
      <c r="D75" s="21"/>
      <c r="E75" s="52" t="s">
        <v>55</v>
      </c>
      <c r="F75" s="25" t="s">
        <v>54</v>
      </c>
      <c r="I75" s="17"/>
      <c r="J75" s="42"/>
      <c r="K75" s="22"/>
      <c r="L75" s="22"/>
      <c r="M75" s="22"/>
      <c r="N75" s="4"/>
    </row>
    <row r="76" spans="2:14" ht="8.25" customHeight="1" x14ac:dyDescent="0.2">
      <c r="D76" s="21"/>
      <c r="E76" s="52"/>
      <c r="F76" s="25"/>
      <c r="I76" s="17"/>
      <c r="J76" s="42"/>
      <c r="K76" s="22"/>
      <c r="L76" s="22"/>
      <c r="M76" s="22"/>
      <c r="N76" s="4"/>
    </row>
    <row r="77" spans="2:14" x14ac:dyDescent="0.2">
      <c r="B77" s="1" t="s">
        <v>53</v>
      </c>
      <c r="D77" s="21"/>
      <c r="E77" s="25" t="s">
        <v>52</v>
      </c>
      <c r="F77" s="25"/>
      <c r="I77" s="17"/>
      <c r="J77" s="42"/>
      <c r="K77" s="22">
        <f>+K78+K79</f>
        <v>-47866.79</v>
      </c>
      <c r="L77" s="22">
        <f>+L78+L79</f>
        <v>-47867</v>
      </c>
      <c r="M77" s="22">
        <f>+SUM(M78:M80)</f>
        <v>-12968</v>
      </c>
      <c r="N77" s="4"/>
    </row>
    <row r="78" spans="2:14" x14ac:dyDescent="0.2">
      <c r="D78" s="21"/>
      <c r="E78" s="52" t="s">
        <v>51</v>
      </c>
      <c r="F78" s="25" t="s">
        <v>50</v>
      </c>
      <c r="I78" s="17"/>
      <c r="J78" s="42"/>
      <c r="K78" s="22"/>
      <c r="L78" s="22"/>
      <c r="M78" s="22"/>
      <c r="N78" s="4"/>
    </row>
    <row r="79" spans="2:14" x14ac:dyDescent="0.2">
      <c r="B79" s="1" t="s">
        <v>49</v>
      </c>
      <c r="D79" s="20"/>
      <c r="E79" s="52" t="s">
        <v>48</v>
      </c>
      <c r="F79" s="25" t="s">
        <v>47</v>
      </c>
      <c r="I79" s="17"/>
      <c r="J79" s="42"/>
      <c r="K79" s="22">
        <v>-47866.79</v>
      </c>
      <c r="L79" s="22">
        <v>-47867</v>
      </c>
      <c r="M79" s="22">
        <v>-12968</v>
      </c>
      <c r="N79" s="4"/>
    </row>
    <row r="80" spans="2:14" ht="8.25" customHeight="1" x14ac:dyDescent="0.2">
      <c r="D80" s="21"/>
      <c r="E80" s="52"/>
      <c r="F80" s="25"/>
      <c r="I80" s="17"/>
      <c r="J80" s="42"/>
      <c r="K80" s="22"/>
      <c r="L80" s="22"/>
      <c r="M80" s="22"/>
      <c r="N80" s="4"/>
    </row>
    <row r="81" spans="2:14" x14ac:dyDescent="0.2">
      <c r="D81" s="21"/>
      <c r="E81" s="24" t="s">
        <v>46</v>
      </c>
      <c r="F81" s="25"/>
      <c r="I81" s="17"/>
      <c r="J81" s="23">
        <v>17</v>
      </c>
      <c r="K81" s="22">
        <v>264428.19</v>
      </c>
      <c r="L81" s="22">
        <v>364242</v>
      </c>
      <c r="M81" s="22">
        <v>810382</v>
      </c>
      <c r="N81" s="4"/>
    </row>
    <row r="82" spans="2:14" ht="8.25" customHeight="1" x14ac:dyDescent="0.2">
      <c r="D82" s="21"/>
      <c r="E82" s="24"/>
      <c r="F82" s="25"/>
      <c r="I82" s="17"/>
      <c r="J82" s="16"/>
      <c r="K82" s="22"/>
      <c r="L82" s="22"/>
      <c r="M82" s="22"/>
      <c r="N82" s="4"/>
    </row>
    <row r="83" spans="2:14" x14ac:dyDescent="0.2">
      <c r="B83" s="1" t="s">
        <v>45</v>
      </c>
      <c r="D83" s="20"/>
      <c r="E83" s="24" t="s">
        <v>44</v>
      </c>
      <c r="F83" s="25"/>
      <c r="I83" s="17"/>
      <c r="J83" s="23">
        <v>5</v>
      </c>
      <c r="K83" s="22">
        <v>22054.2</v>
      </c>
      <c r="L83" s="22">
        <v>22186</v>
      </c>
      <c r="M83" s="22">
        <v>24339</v>
      </c>
      <c r="N83" s="4"/>
    </row>
    <row r="84" spans="2:14" ht="8.25" customHeight="1" x14ac:dyDescent="0.2">
      <c r="D84" s="51"/>
      <c r="E84" s="50"/>
      <c r="F84" s="49"/>
      <c r="G84" s="49"/>
      <c r="H84" s="49"/>
      <c r="I84" s="48"/>
      <c r="J84" s="47"/>
      <c r="K84" s="46"/>
      <c r="L84" s="46"/>
      <c r="M84" s="46"/>
      <c r="N84" s="7"/>
    </row>
    <row r="85" spans="2:14" x14ac:dyDescent="0.2">
      <c r="J85" s="3"/>
      <c r="K85" s="7"/>
      <c r="L85" s="7"/>
      <c r="M85" s="7"/>
      <c r="N85" s="7"/>
    </row>
    <row r="86" spans="2:14" x14ac:dyDescent="0.2">
      <c r="J86" s="3"/>
      <c r="K86" s="7"/>
      <c r="L86" s="7"/>
      <c r="M86" s="7"/>
      <c r="N86" s="7"/>
    </row>
    <row r="87" spans="2:14" ht="16.5" customHeight="1" x14ac:dyDescent="0.2">
      <c r="B87" s="1" t="s">
        <v>43</v>
      </c>
      <c r="D87" s="36"/>
      <c r="E87" s="35" t="s">
        <v>42</v>
      </c>
      <c r="F87" s="34"/>
      <c r="G87" s="34"/>
      <c r="H87" s="34"/>
      <c r="I87" s="34"/>
      <c r="J87" s="33"/>
      <c r="K87" s="32">
        <f>+K89+K94+K97</f>
        <v>7402039.7699999996</v>
      </c>
      <c r="L87" s="32">
        <f>+L89+L94+L97</f>
        <v>8790558</v>
      </c>
      <c r="M87" s="32">
        <f>+M89+M94+M97</f>
        <v>11598777.51</v>
      </c>
      <c r="N87" s="4"/>
    </row>
    <row r="88" spans="2:14" ht="8.25" customHeight="1" x14ac:dyDescent="0.2">
      <c r="D88" s="31"/>
      <c r="E88" s="30"/>
      <c r="F88" s="30"/>
      <c r="G88" s="30"/>
      <c r="H88" s="30"/>
      <c r="I88" s="29"/>
      <c r="J88" s="28"/>
      <c r="K88" s="27"/>
      <c r="L88" s="27"/>
      <c r="M88" s="27"/>
      <c r="N88" s="7"/>
    </row>
    <row r="89" spans="2:14" x14ac:dyDescent="0.2">
      <c r="B89" s="1" t="s">
        <v>41</v>
      </c>
      <c r="D89" s="21"/>
      <c r="E89" s="24" t="s">
        <v>40</v>
      </c>
      <c r="I89" s="17"/>
      <c r="J89" s="23">
        <v>10</v>
      </c>
      <c r="K89" s="22">
        <f>+SUM(K90:K92)</f>
        <v>6917951.7999999998</v>
      </c>
      <c r="L89" s="22">
        <f>+SUM(L90:L92)</f>
        <v>8273199</v>
      </c>
      <c r="M89" s="22">
        <f>+SUM(M90:M92)</f>
        <v>7372856</v>
      </c>
      <c r="N89" s="4"/>
    </row>
    <row r="90" spans="2:14" x14ac:dyDescent="0.2">
      <c r="B90" s="1" t="s">
        <v>20</v>
      </c>
      <c r="D90" s="21"/>
      <c r="E90" s="19" t="s">
        <v>12</v>
      </c>
      <c r="F90" s="18" t="s">
        <v>27</v>
      </c>
      <c r="I90" s="17"/>
      <c r="J90" s="16"/>
      <c r="K90" s="15">
        <v>5142000</v>
      </c>
      <c r="L90" s="15">
        <v>5922000</v>
      </c>
      <c r="M90" s="15">
        <v>5066121</v>
      </c>
      <c r="N90" s="7"/>
    </row>
    <row r="91" spans="2:14" x14ac:dyDescent="0.2">
      <c r="B91" s="1" t="s">
        <v>39</v>
      </c>
      <c r="D91" s="21"/>
      <c r="E91" s="19" t="s">
        <v>10</v>
      </c>
      <c r="F91" s="18" t="s">
        <v>25</v>
      </c>
      <c r="I91" s="17"/>
      <c r="J91" s="16"/>
      <c r="K91" s="15">
        <v>1768925.66</v>
      </c>
      <c r="L91" s="15">
        <v>2085872</v>
      </c>
      <c r="M91" s="15">
        <v>2120724</v>
      </c>
      <c r="N91" s="7"/>
    </row>
    <row r="92" spans="2:14" x14ac:dyDescent="0.2">
      <c r="D92" s="21"/>
      <c r="E92" s="19" t="s">
        <v>5</v>
      </c>
      <c r="F92" s="18" t="s">
        <v>23</v>
      </c>
      <c r="I92" s="17"/>
      <c r="J92" s="16"/>
      <c r="K92" s="15">
        <v>7026.14</v>
      </c>
      <c r="L92" s="43">
        <v>265327</v>
      </c>
      <c r="M92" s="15">
        <v>186011</v>
      </c>
      <c r="N92" s="7"/>
    </row>
    <row r="93" spans="2:14" ht="8.25" customHeight="1" x14ac:dyDescent="0.2">
      <c r="D93" s="20"/>
      <c r="E93" s="45"/>
      <c r="F93" s="25"/>
      <c r="G93" s="24"/>
      <c r="H93" s="24"/>
      <c r="I93" s="41"/>
      <c r="J93" s="42"/>
      <c r="K93" s="22"/>
      <c r="L93" s="44"/>
      <c r="M93" s="22"/>
      <c r="N93" s="4"/>
    </row>
    <row r="94" spans="2:14" x14ac:dyDescent="0.2">
      <c r="B94" s="1" t="s">
        <v>38</v>
      </c>
      <c r="D94" s="20"/>
      <c r="E94" s="25" t="s">
        <v>37</v>
      </c>
      <c r="F94" s="24"/>
      <c r="G94" s="24"/>
      <c r="H94" s="24"/>
      <c r="I94" s="41"/>
      <c r="J94" s="23">
        <v>10</v>
      </c>
      <c r="K94" s="22">
        <f>+K95</f>
        <v>115535.34</v>
      </c>
      <c r="L94" s="44">
        <f>+L95</f>
        <v>115535</v>
      </c>
      <c r="M94" s="22">
        <v>3615535</v>
      </c>
      <c r="N94" s="4"/>
    </row>
    <row r="95" spans="2:14" x14ac:dyDescent="0.2">
      <c r="B95" s="1" t="s">
        <v>20</v>
      </c>
      <c r="D95" s="21"/>
      <c r="E95" s="19" t="s">
        <v>12</v>
      </c>
      <c r="F95" s="18" t="s">
        <v>19</v>
      </c>
      <c r="I95" s="17"/>
      <c r="J95" s="16"/>
      <c r="K95" s="15">
        <v>115535.34</v>
      </c>
      <c r="L95" s="43">
        <v>115535</v>
      </c>
      <c r="M95" s="15">
        <f>+M94</f>
        <v>3615535</v>
      </c>
      <c r="N95" s="7"/>
    </row>
    <row r="96" spans="2:14" ht="8.25" customHeight="1" x14ac:dyDescent="0.2">
      <c r="D96" s="20"/>
      <c r="E96" s="25"/>
      <c r="F96" s="24"/>
      <c r="G96" s="24"/>
      <c r="H96" s="24"/>
      <c r="I96" s="41"/>
      <c r="J96" s="42"/>
      <c r="K96" s="22"/>
      <c r="L96" s="22"/>
      <c r="M96" s="22"/>
      <c r="N96" s="4"/>
    </row>
    <row r="97" spans="2:14" x14ac:dyDescent="0.2">
      <c r="B97" s="1" t="s">
        <v>36</v>
      </c>
      <c r="D97" s="20"/>
      <c r="E97" s="25" t="s">
        <v>35</v>
      </c>
      <c r="F97" s="24"/>
      <c r="G97" s="24"/>
      <c r="H97" s="24"/>
      <c r="I97" s="41"/>
      <c r="J97" s="23">
        <v>13</v>
      </c>
      <c r="K97" s="22">
        <v>368552.63</v>
      </c>
      <c r="L97" s="22">
        <v>401824</v>
      </c>
      <c r="M97" s="22">
        <v>610386.51</v>
      </c>
      <c r="N97" s="4"/>
    </row>
    <row r="98" spans="2:14" ht="8.25" customHeight="1" x14ac:dyDescent="0.2">
      <c r="D98" s="40"/>
      <c r="E98" s="39"/>
      <c r="F98" s="38"/>
      <c r="G98" s="38"/>
      <c r="H98" s="38"/>
      <c r="I98" s="37"/>
      <c r="J98" s="9"/>
      <c r="K98" s="8"/>
      <c r="L98" s="8"/>
      <c r="M98" s="8"/>
      <c r="N98" s="4"/>
    </row>
    <row r="99" spans="2:14" x14ac:dyDescent="0.2">
      <c r="K99" s="7"/>
      <c r="L99" s="7"/>
      <c r="M99" s="7"/>
      <c r="N99" s="7"/>
    </row>
    <row r="100" spans="2:14" x14ac:dyDescent="0.2">
      <c r="J100" s="3"/>
      <c r="K100" s="7"/>
      <c r="L100" s="7"/>
      <c r="M100" s="7"/>
      <c r="N100" s="7"/>
    </row>
    <row r="101" spans="2:14" ht="16.5" customHeight="1" x14ac:dyDescent="0.2">
      <c r="B101" s="1" t="s">
        <v>34</v>
      </c>
      <c r="D101" s="36"/>
      <c r="E101" s="35" t="s">
        <v>33</v>
      </c>
      <c r="F101" s="34"/>
      <c r="G101" s="34"/>
      <c r="H101" s="34"/>
      <c r="I101" s="34"/>
      <c r="J101" s="33"/>
      <c r="K101" s="32">
        <f>+K103+K105+K110+K113</f>
        <v>27069383.329999998</v>
      </c>
      <c r="L101" s="32">
        <f>+L103+L105+L110+L113</f>
        <v>23775971</v>
      </c>
      <c r="M101" s="32">
        <f>+M103+M105+M110+M113</f>
        <v>24172802.07</v>
      </c>
      <c r="N101" s="4"/>
    </row>
    <row r="102" spans="2:14" ht="9" customHeight="1" x14ac:dyDescent="0.2">
      <c r="D102" s="31"/>
      <c r="E102" s="30"/>
      <c r="F102" s="30"/>
      <c r="G102" s="30"/>
      <c r="H102" s="30"/>
      <c r="I102" s="29"/>
      <c r="J102" s="28"/>
      <c r="K102" s="27"/>
      <c r="L102" s="27"/>
      <c r="M102" s="27"/>
      <c r="N102" s="7"/>
    </row>
    <row r="103" spans="2:14" ht="12" customHeight="1" x14ac:dyDescent="0.2">
      <c r="B103" s="1" t="s">
        <v>32</v>
      </c>
      <c r="D103" s="21"/>
      <c r="E103" s="24" t="s">
        <v>31</v>
      </c>
      <c r="I103" s="17"/>
      <c r="J103" s="23">
        <v>15</v>
      </c>
      <c r="K103" s="22">
        <v>7204.07</v>
      </c>
      <c r="L103" s="22">
        <v>7204</v>
      </c>
      <c r="M103" s="22">
        <v>7204.07</v>
      </c>
      <c r="N103" s="4"/>
    </row>
    <row r="104" spans="2:14" ht="9" customHeight="1" x14ac:dyDescent="0.2">
      <c r="D104" s="21"/>
      <c r="E104" s="24"/>
      <c r="I104" s="17"/>
      <c r="J104" s="16"/>
      <c r="K104" s="15"/>
      <c r="L104" s="15"/>
      <c r="M104" s="15"/>
      <c r="N104" s="7"/>
    </row>
    <row r="105" spans="2:14" ht="12" customHeight="1" x14ac:dyDescent="0.2">
      <c r="B105" s="1" t="s">
        <v>30</v>
      </c>
      <c r="D105" s="21"/>
      <c r="E105" s="24" t="s">
        <v>29</v>
      </c>
      <c r="I105" s="17"/>
      <c r="J105" s="23">
        <v>10</v>
      </c>
      <c r="K105" s="22">
        <f>+SUM(K106:K108)</f>
        <v>7568695.9900000002</v>
      </c>
      <c r="L105" s="22">
        <f>+SUM(L106:L108)</f>
        <v>8989602</v>
      </c>
      <c r="M105" s="22">
        <f>+SUM(M106:M108)</f>
        <v>4690743</v>
      </c>
      <c r="N105" s="4"/>
    </row>
    <row r="106" spans="2:14" ht="12.75" customHeight="1" x14ac:dyDescent="0.2">
      <c r="B106" s="1" t="s">
        <v>28</v>
      </c>
      <c r="D106" s="21"/>
      <c r="E106" s="19" t="s">
        <v>12</v>
      </c>
      <c r="F106" s="1" t="s">
        <v>27</v>
      </c>
      <c r="I106" s="17"/>
      <c r="J106" s="16"/>
      <c r="K106" s="15">
        <v>5580614.79</v>
      </c>
      <c r="L106" s="15">
        <v>7170050</v>
      </c>
      <c r="M106" s="15">
        <v>3496502</v>
      </c>
      <c r="N106" s="7"/>
    </row>
    <row r="107" spans="2:14" ht="12.75" customHeight="1" x14ac:dyDescent="0.2">
      <c r="B107" s="1" t="s">
        <v>26</v>
      </c>
      <c r="D107" s="21"/>
      <c r="E107" s="19" t="s">
        <v>10</v>
      </c>
      <c r="F107" s="1" t="s">
        <v>25</v>
      </c>
      <c r="I107" s="17"/>
      <c r="J107" s="16"/>
      <c r="K107" s="15">
        <v>711216.03</v>
      </c>
      <c r="L107" s="15">
        <v>767990</v>
      </c>
      <c r="M107" s="15">
        <v>516658</v>
      </c>
      <c r="N107" s="7"/>
    </row>
    <row r="108" spans="2:14" ht="12.75" customHeight="1" x14ac:dyDescent="0.2">
      <c r="B108" s="1" t="s">
        <v>24</v>
      </c>
      <c r="D108" s="21"/>
      <c r="E108" s="19" t="s">
        <v>5</v>
      </c>
      <c r="F108" s="1" t="s">
        <v>23</v>
      </c>
      <c r="I108" s="17"/>
      <c r="J108" s="16"/>
      <c r="K108" s="15">
        <v>1276865.17</v>
      </c>
      <c r="L108" s="15">
        <v>1051562</v>
      </c>
      <c r="M108" s="15">
        <v>677583</v>
      </c>
      <c r="N108" s="7"/>
    </row>
    <row r="109" spans="2:14" ht="9" customHeight="1" x14ac:dyDescent="0.2">
      <c r="D109" s="21"/>
      <c r="E109" s="26"/>
      <c r="I109" s="17"/>
      <c r="J109" s="16"/>
      <c r="K109" s="15"/>
      <c r="L109" s="15"/>
      <c r="M109" s="15"/>
      <c r="N109" s="7"/>
    </row>
    <row r="110" spans="2:14" ht="12" customHeight="1" x14ac:dyDescent="0.2">
      <c r="B110" s="1" t="s">
        <v>22</v>
      </c>
      <c r="D110" s="21"/>
      <c r="E110" s="25" t="s">
        <v>21</v>
      </c>
      <c r="F110" s="18"/>
      <c r="I110" s="17"/>
      <c r="J110" s="23">
        <v>10</v>
      </c>
      <c r="K110" s="22">
        <f>+K111</f>
        <v>2620678.0099999998</v>
      </c>
      <c r="L110" s="22">
        <f>+L111</f>
        <v>1005523</v>
      </c>
      <c r="M110" s="22">
        <v>2528826</v>
      </c>
      <c r="N110" s="4"/>
    </row>
    <row r="111" spans="2:14" ht="12.75" customHeight="1" x14ac:dyDescent="0.2">
      <c r="B111" s="1" t="s">
        <v>20</v>
      </c>
      <c r="D111" s="21"/>
      <c r="E111" s="19" t="s">
        <v>12</v>
      </c>
      <c r="F111" s="18" t="s">
        <v>19</v>
      </c>
      <c r="I111" s="17"/>
      <c r="J111" s="16"/>
      <c r="K111" s="15">
        <v>2620678.0099999998</v>
      </c>
      <c r="L111" s="15">
        <v>1005523</v>
      </c>
      <c r="M111" s="15">
        <f>+M110</f>
        <v>2528826</v>
      </c>
      <c r="N111" s="7"/>
    </row>
    <row r="112" spans="2:14" ht="9" customHeight="1" x14ac:dyDescent="0.2">
      <c r="D112" s="21"/>
      <c r="E112" s="26"/>
      <c r="F112" s="18"/>
      <c r="I112" s="17"/>
      <c r="J112" s="16"/>
      <c r="K112" s="15"/>
      <c r="L112" s="15"/>
      <c r="M112" s="15"/>
      <c r="N112" s="7"/>
    </row>
    <row r="113" spans="2:14" ht="12" customHeight="1" x14ac:dyDescent="0.2">
      <c r="B113" s="1" t="s">
        <v>18</v>
      </c>
      <c r="D113" s="21"/>
      <c r="E113" s="25" t="s">
        <v>17</v>
      </c>
      <c r="F113" s="24"/>
      <c r="I113" s="17"/>
      <c r="J113" s="23">
        <v>10</v>
      </c>
      <c r="K113" s="22">
        <f>+SUM(K114:K119)</f>
        <v>16872805.259999998</v>
      </c>
      <c r="L113" s="22">
        <f>+SUM(L114:L119)</f>
        <v>13773642</v>
      </c>
      <c r="M113" s="22">
        <f>+SUM(M114:M119)</f>
        <v>16946029</v>
      </c>
      <c r="N113" s="4"/>
    </row>
    <row r="114" spans="2:14" ht="12.75" customHeight="1" x14ac:dyDescent="0.2">
      <c r="B114" s="1" t="s">
        <v>16</v>
      </c>
      <c r="D114" s="21"/>
      <c r="E114" s="19" t="s">
        <v>15</v>
      </c>
      <c r="F114" s="18" t="s">
        <v>14</v>
      </c>
      <c r="I114" s="17"/>
      <c r="J114" s="16"/>
      <c r="K114" s="15">
        <f>5208525.84-1</f>
        <v>5208524.84</v>
      </c>
      <c r="L114" s="15">
        <v>12953865</v>
      </c>
      <c r="M114" s="15">
        <v>16169507</v>
      </c>
      <c r="N114" s="7"/>
    </row>
    <row r="115" spans="2:14" ht="12.75" customHeight="1" x14ac:dyDescent="0.2">
      <c r="B115" s="1" t="s">
        <v>13</v>
      </c>
      <c r="D115" s="21"/>
      <c r="E115" s="19" t="s">
        <v>12</v>
      </c>
      <c r="F115" s="18" t="s">
        <v>11</v>
      </c>
      <c r="I115" s="17"/>
      <c r="J115" s="16"/>
      <c r="K115" s="15">
        <v>10667970.390000001</v>
      </c>
      <c r="L115" s="15">
        <v>0</v>
      </c>
      <c r="M115" s="15"/>
      <c r="N115" s="7"/>
    </row>
    <row r="116" spans="2:14" ht="12.75" customHeight="1" x14ac:dyDescent="0.2">
      <c r="D116" s="21"/>
      <c r="E116" s="19" t="s">
        <v>10</v>
      </c>
      <c r="F116" s="18" t="s">
        <v>9</v>
      </c>
      <c r="I116" s="17"/>
      <c r="J116" s="16"/>
      <c r="K116" s="15">
        <v>741.54</v>
      </c>
      <c r="L116" s="15">
        <v>0</v>
      </c>
      <c r="M116" s="15"/>
      <c r="N116" s="7"/>
    </row>
    <row r="117" spans="2:14" ht="12.75" customHeight="1" x14ac:dyDescent="0.2">
      <c r="B117" s="1" t="s">
        <v>8</v>
      </c>
      <c r="D117" s="21"/>
      <c r="E117" s="19" t="s">
        <v>5</v>
      </c>
      <c r="F117" s="18" t="s">
        <v>7</v>
      </c>
      <c r="I117" s="17"/>
      <c r="J117" s="16"/>
      <c r="K117" s="15">
        <v>995568.49</v>
      </c>
      <c r="L117" s="15">
        <v>819777</v>
      </c>
      <c r="M117" s="15">
        <v>776522</v>
      </c>
      <c r="N117" s="7"/>
    </row>
    <row r="118" spans="2:14" ht="12" customHeight="1" x14ac:dyDescent="0.2">
      <c r="B118" s="1" t="s">
        <v>6</v>
      </c>
      <c r="D118" s="21"/>
      <c r="E118" s="19" t="s">
        <v>5</v>
      </c>
      <c r="F118" s="18" t="s">
        <v>4</v>
      </c>
      <c r="I118" s="17"/>
      <c r="J118" s="16"/>
      <c r="K118" s="15"/>
      <c r="L118" s="15"/>
      <c r="M118" s="15"/>
      <c r="N118" s="7"/>
    </row>
    <row r="119" spans="2:14" ht="12" customHeight="1" x14ac:dyDescent="0.2">
      <c r="B119" s="1" t="s">
        <v>3</v>
      </c>
      <c r="D119" s="20"/>
      <c r="E119" s="19" t="s">
        <v>2</v>
      </c>
      <c r="F119" s="18" t="s">
        <v>1</v>
      </c>
      <c r="I119" s="17"/>
      <c r="J119" s="16"/>
      <c r="K119" s="15"/>
      <c r="L119" s="15"/>
      <c r="M119" s="15"/>
      <c r="N119" s="7"/>
    </row>
    <row r="120" spans="2:14" ht="9" customHeight="1" x14ac:dyDescent="0.2">
      <c r="D120" s="14"/>
      <c r="E120" s="13"/>
      <c r="F120" s="12"/>
      <c r="G120" s="11"/>
      <c r="H120" s="11"/>
      <c r="I120" s="10"/>
      <c r="J120" s="9"/>
      <c r="K120" s="8"/>
      <c r="L120" s="8"/>
      <c r="M120" s="8"/>
      <c r="N120" s="4"/>
    </row>
    <row r="121" spans="2:14" ht="12" customHeight="1" thickBot="1" x14ac:dyDescent="0.25">
      <c r="K121" s="7"/>
      <c r="L121" s="7"/>
      <c r="M121" s="7"/>
      <c r="N121" s="7"/>
    </row>
    <row r="122" spans="2:14" ht="13.5" thickBot="1" x14ac:dyDescent="0.25">
      <c r="D122" s="161" t="s">
        <v>0</v>
      </c>
      <c r="E122" s="162"/>
      <c r="F122" s="162"/>
      <c r="G122" s="162"/>
      <c r="H122" s="162"/>
      <c r="I122" s="162"/>
      <c r="J122" s="163"/>
      <c r="K122" s="5">
        <f>+K101+K87+K63</f>
        <v>66291780.389999986</v>
      </c>
      <c r="L122" s="5">
        <f>+L101+L87+L63</f>
        <v>63376023.229999997</v>
      </c>
      <c r="M122" s="5">
        <f>+M101+M87+M63</f>
        <v>63442552.319999993</v>
      </c>
      <c r="N122" s="4"/>
    </row>
    <row r="123" spans="2:14" x14ac:dyDescent="0.2">
      <c r="J123" s="3"/>
      <c r="K123" s="3"/>
      <c r="L123" s="3"/>
      <c r="M123" s="3"/>
      <c r="N123" s="3"/>
    </row>
  </sheetData>
  <mergeCells count="2">
    <mergeCell ref="D122:J122"/>
    <mergeCell ref="D55:J55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59B2-6D4C-4FFD-A7F0-F72B66609041}">
  <sheetPr>
    <pageSetUpPr fitToPage="1"/>
  </sheetPr>
  <dimension ref="B2:S85"/>
  <sheetViews>
    <sheetView showGridLines="0" zoomScaleNormal="100" zoomScaleSheetLayoutView="100" workbookViewId="0">
      <selection activeCell="R17" sqref="R17:S17"/>
    </sheetView>
  </sheetViews>
  <sheetFormatPr baseColWidth="10" defaultColWidth="11.42578125" defaultRowHeight="12.75" x14ac:dyDescent="0.2"/>
  <cols>
    <col min="1" max="1" width="3.42578125" style="77" customWidth="1"/>
    <col min="2" max="2" width="7.5703125" style="77" hidden="1" customWidth="1"/>
    <col min="3" max="3" width="3.42578125" style="77" customWidth="1"/>
    <col min="4" max="4" width="1.85546875" style="77" customWidth="1"/>
    <col min="5" max="5" width="4" style="77" customWidth="1"/>
    <col min="6" max="6" width="14.5703125" style="77" customWidth="1"/>
    <col min="7" max="7" width="14.7109375" style="77" customWidth="1"/>
    <col min="8" max="8" width="9" style="77" customWidth="1"/>
    <col min="9" max="9" width="18" style="77" customWidth="1"/>
    <col min="10" max="10" width="1.5703125" style="3" hidden="1" customWidth="1"/>
    <col min="11" max="11" width="12.7109375" style="77" customWidth="1"/>
    <col min="12" max="12" width="5.140625" style="3" hidden="1" customWidth="1"/>
    <col min="13" max="14" width="15.28515625" style="77" customWidth="1"/>
    <col min="15" max="15" width="5.140625" style="3" hidden="1" customWidth="1"/>
    <col min="16" max="16" width="4.5703125" style="77" hidden="1" customWidth="1"/>
    <col min="17" max="16384" width="11.42578125" style="77"/>
  </cols>
  <sheetData>
    <row r="2" spans="2:16" x14ac:dyDescent="0.2">
      <c r="D2" s="115" t="str">
        <f>+'BS CONS'!D2</f>
        <v>Griño Ecologic, S.A.</v>
      </c>
    </row>
    <row r="3" spans="2:16" s="1" customFormat="1" x14ac:dyDescent="0.2">
      <c r="J3" s="2"/>
      <c r="K3" s="68"/>
      <c r="L3" s="2"/>
      <c r="M3" s="68"/>
      <c r="N3" s="68"/>
      <c r="O3" s="2"/>
      <c r="P3" s="2"/>
    </row>
    <row r="4" spans="2:16" s="69" customFormat="1" ht="18.75" x14ac:dyDescent="0.3">
      <c r="D4" s="69" t="s">
        <v>236</v>
      </c>
      <c r="J4" s="70"/>
      <c r="K4" s="70"/>
      <c r="L4" s="70"/>
      <c r="M4" s="70"/>
      <c r="N4" s="70"/>
      <c r="O4" s="70"/>
      <c r="P4" s="70"/>
    </row>
    <row r="5" spans="2:16" x14ac:dyDescent="0.2">
      <c r="D5" s="1"/>
    </row>
    <row r="6" spans="2:16" x14ac:dyDescent="0.2">
      <c r="D6" s="130"/>
      <c r="E6" s="129"/>
      <c r="F6" s="129"/>
      <c r="G6" s="129"/>
      <c r="H6" s="129"/>
      <c r="I6" s="129"/>
      <c r="J6" s="127"/>
      <c r="K6" s="128" t="s">
        <v>84</v>
      </c>
      <c r="L6" s="127"/>
      <c r="M6" s="63">
        <v>44742</v>
      </c>
      <c r="N6" s="63">
        <v>44377</v>
      </c>
      <c r="O6" s="65"/>
      <c r="P6" s="62" t="s">
        <v>235</v>
      </c>
    </row>
    <row r="7" spans="2:16" x14ac:dyDescent="0.2">
      <c r="F7" s="3"/>
      <c r="G7" s="3"/>
      <c r="H7" s="3"/>
      <c r="I7" s="3"/>
      <c r="J7" s="80"/>
      <c r="L7" s="80"/>
      <c r="O7" s="80"/>
    </row>
    <row r="8" spans="2:16" x14ac:dyDescent="0.2">
      <c r="D8" s="126"/>
      <c r="E8" s="125"/>
      <c r="F8" s="124"/>
      <c r="G8" s="124"/>
      <c r="H8" s="124"/>
      <c r="I8" s="123"/>
      <c r="J8" s="80"/>
      <c r="K8" s="122"/>
      <c r="L8" s="80"/>
      <c r="M8" s="122"/>
      <c r="N8" s="122"/>
      <c r="O8" s="80"/>
      <c r="P8" s="122"/>
    </row>
    <row r="9" spans="2:16" ht="15" x14ac:dyDescent="0.25">
      <c r="C9" s="78"/>
      <c r="D9" s="121"/>
      <c r="E9" s="109" t="s">
        <v>234</v>
      </c>
      <c r="F9" s="3"/>
      <c r="G9" s="3"/>
      <c r="H9" s="3"/>
      <c r="I9" s="106"/>
      <c r="J9" s="80"/>
      <c r="K9" s="102"/>
      <c r="L9" s="80"/>
      <c r="M9" s="102"/>
      <c r="N9" s="102"/>
      <c r="O9" s="80"/>
      <c r="P9" s="102"/>
    </row>
    <row r="10" spans="2:16" ht="7.5" customHeight="1" x14ac:dyDescent="0.2">
      <c r="C10" s="78"/>
      <c r="D10" s="105"/>
      <c r="I10" s="103"/>
      <c r="J10" s="80"/>
      <c r="K10" s="102"/>
      <c r="L10" s="80"/>
      <c r="M10" s="102"/>
      <c r="N10" s="102"/>
      <c r="O10" s="80"/>
      <c r="P10" s="102"/>
    </row>
    <row r="11" spans="2:16" x14ac:dyDescent="0.2">
      <c r="B11" s="77" t="s">
        <v>233</v>
      </c>
      <c r="C11" s="78"/>
      <c r="D11" s="116"/>
      <c r="E11" s="115" t="s">
        <v>232</v>
      </c>
      <c r="G11" s="115"/>
      <c r="I11" s="103"/>
      <c r="J11" s="80"/>
      <c r="K11" s="110">
        <v>14</v>
      </c>
      <c r="L11" s="80"/>
      <c r="M11" s="22">
        <f>+SUM(M12:M13)</f>
        <v>29416338.710000001</v>
      </c>
      <c r="N11" s="22">
        <f>+SUM(N12:N13)</f>
        <v>26019475</v>
      </c>
      <c r="O11" s="101"/>
      <c r="P11" s="22">
        <f>+SUM(P12:P13)</f>
        <v>47389799</v>
      </c>
    </row>
    <row r="12" spans="2:16" x14ac:dyDescent="0.2">
      <c r="B12" s="77" t="s">
        <v>231</v>
      </c>
      <c r="C12" s="78"/>
      <c r="D12" s="114"/>
      <c r="E12" s="113" t="s">
        <v>189</v>
      </c>
      <c r="F12" s="77" t="s">
        <v>230</v>
      </c>
      <c r="I12" s="103"/>
      <c r="J12" s="80"/>
      <c r="K12" s="102"/>
      <c r="L12" s="80"/>
      <c r="M12" s="15">
        <v>0</v>
      </c>
      <c r="N12" s="15">
        <v>19162</v>
      </c>
      <c r="O12" s="101"/>
      <c r="P12" s="15">
        <v>139440</v>
      </c>
    </row>
    <row r="13" spans="2:16" x14ac:dyDescent="0.2">
      <c r="B13" s="77" t="s">
        <v>229</v>
      </c>
      <c r="C13" s="78"/>
      <c r="D13" s="114"/>
      <c r="E13" s="113" t="s">
        <v>170</v>
      </c>
      <c r="F13" s="77" t="s">
        <v>228</v>
      </c>
      <c r="I13" s="103"/>
      <c r="J13" s="80"/>
      <c r="K13" s="102"/>
      <c r="L13" s="80"/>
      <c r="M13" s="15">
        <v>29416338.710000001</v>
      </c>
      <c r="N13" s="15">
        <v>26000313</v>
      </c>
      <c r="O13" s="101"/>
      <c r="P13" s="15">
        <v>47250359</v>
      </c>
    </row>
    <row r="14" spans="2:16" ht="6" customHeight="1" x14ac:dyDescent="0.2">
      <c r="C14" s="78"/>
      <c r="D14" s="114"/>
      <c r="E14" s="113"/>
      <c r="I14" s="103"/>
      <c r="J14" s="80"/>
      <c r="K14" s="102"/>
      <c r="L14" s="80"/>
      <c r="M14" s="15"/>
      <c r="N14" s="15"/>
      <c r="O14" s="101"/>
      <c r="P14" s="15"/>
    </row>
    <row r="15" spans="2:16" x14ac:dyDescent="0.2">
      <c r="B15" s="77" t="s">
        <v>227</v>
      </c>
      <c r="C15" s="78"/>
      <c r="D15" s="116"/>
      <c r="E15" s="115" t="s">
        <v>226</v>
      </c>
      <c r="I15" s="103"/>
      <c r="J15" s="80"/>
      <c r="K15" s="90"/>
      <c r="L15" s="80"/>
      <c r="M15" s="22">
        <v>117532.24</v>
      </c>
      <c r="N15" s="22">
        <v>85662</v>
      </c>
      <c r="O15" s="101"/>
      <c r="P15" s="22">
        <v>289746</v>
      </c>
    </row>
    <row r="16" spans="2:16" ht="6.95" customHeight="1" x14ac:dyDescent="0.2">
      <c r="C16" s="78"/>
      <c r="D16" s="114"/>
      <c r="E16" s="113"/>
      <c r="I16" s="103"/>
      <c r="J16" s="80"/>
      <c r="K16" s="102"/>
      <c r="L16" s="80"/>
      <c r="M16" s="15"/>
      <c r="N16" s="15"/>
      <c r="O16" s="101"/>
      <c r="P16" s="15"/>
    </row>
    <row r="17" spans="2:19" x14ac:dyDescent="0.2">
      <c r="B17" s="77" t="s">
        <v>225</v>
      </c>
      <c r="C17" s="78"/>
      <c r="D17" s="116"/>
      <c r="E17" s="115" t="s">
        <v>224</v>
      </c>
      <c r="I17" s="103"/>
      <c r="J17" s="80"/>
      <c r="K17" s="110">
        <v>14</v>
      </c>
      <c r="L17" s="80"/>
      <c r="M17" s="22">
        <f>+SUM(M18:M20)</f>
        <v>-14886659.970000001</v>
      </c>
      <c r="N17" s="22">
        <f>+SUM(N18:N20)</f>
        <v>-12490542</v>
      </c>
      <c r="O17" s="101"/>
      <c r="P17" s="22">
        <f>+SUM(P18:P20)</f>
        <v>-24075205</v>
      </c>
      <c r="R17" s="164"/>
      <c r="S17" s="164"/>
    </row>
    <row r="18" spans="2:19" x14ac:dyDescent="0.2">
      <c r="B18" s="77" t="s">
        <v>223</v>
      </c>
      <c r="C18" s="78"/>
      <c r="D18" s="114"/>
      <c r="E18" s="113" t="s">
        <v>189</v>
      </c>
      <c r="F18" s="77" t="s">
        <v>222</v>
      </c>
      <c r="I18" s="103"/>
      <c r="J18" s="80"/>
      <c r="K18" s="118" t="s">
        <v>221</v>
      </c>
      <c r="L18" s="80"/>
      <c r="M18" s="15">
        <v>-209645.18</v>
      </c>
      <c r="N18" s="15">
        <v>-43340</v>
      </c>
      <c r="O18" s="101"/>
      <c r="P18" s="15">
        <v>-409485</v>
      </c>
    </row>
    <row r="19" spans="2:19" x14ac:dyDescent="0.2">
      <c r="B19" s="77" t="s">
        <v>220</v>
      </c>
      <c r="C19" s="78"/>
      <c r="D19" s="114"/>
      <c r="E19" s="113" t="s">
        <v>170</v>
      </c>
      <c r="F19" s="77" t="s">
        <v>219</v>
      </c>
      <c r="I19" s="103"/>
      <c r="J19" s="80"/>
      <c r="K19" s="118" t="s">
        <v>218</v>
      </c>
      <c r="L19" s="80"/>
      <c r="M19" s="15">
        <v>-2970318.54</v>
      </c>
      <c r="N19" s="15">
        <v>-2220845</v>
      </c>
      <c r="O19" s="101"/>
      <c r="P19" s="15">
        <v>-3938815</v>
      </c>
    </row>
    <row r="20" spans="2:19" x14ac:dyDescent="0.2">
      <c r="B20" s="77" t="s">
        <v>217</v>
      </c>
      <c r="C20" s="78"/>
      <c r="D20" s="114"/>
      <c r="E20" s="113" t="s">
        <v>216</v>
      </c>
      <c r="F20" s="77" t="s">
        <v>215</v>
      </c>
      <c r="I20" s="103"/>
      <c r="J20" s="80"/>
      <c r="K20" s="102"/>
      <c r="L20" s="80"/>
      <c r="M20" s="15">
        <v>-11706696.25</v>
      </c>
      <c r="N20" s="15">
        <v>-10226357</v>
      </c>
      <c r="O20" s="101"/>
      <c r="P20" s="15">
        <v>-19726905</v>
      </c>
    </row>
    <row r="21" spans="2:19" ht="4.5" customHeight="1" x14ac:dyDescent="0.2">
      <c r="C21" s="78"/>
      <c r="D21" s="114"/>
      <c r="E21" s="113"/>
      <c r="I21" s="103"/>
      <c r="J21" s="80"/>
      <c r="K21" s="102"/>
      <c r="L21" s="80"/>
      <c r="M21" s="15"/>
      <c r="N21" s="15"/>
      <c r="O21" s="101"/>
      <c r="P21" s="15"/>
    </row>
    <row r="22" spans="2:19" x14ac:dyDescent="0.2">
      <c r="B22" s="77" t="s">
        <v>214</v>
      </c>
      <c r="C22" s="78"/>
      <c r="D22" s="116"/>
      <c r="E22" s="115" t="s">
        <v>213</v>
      </c>
      <c r="I22" s="103"/>
      <c r="J22" s="80"/>
      <c r="K22" s="90"/>
      <c r="L22" s="80"/>
      <c r="M22" s="22">
        <f>+M23</f>
        <v>0</v>
      </c>
      <c r="N22" s="22">
        <f>+N23</f>
        <v>0</v>
      </c>
      <c r="O22" s="101"/>
      <c r="P22" s="22">
        <f>+P23</f>
        <v>11073</v>
      </c>
    </row>
    <row r="23" spans="2:19" x14ac:dyDescent="0.2">
      <c r="B23" s="77" t="s">
        <v>212</v>
      </c>
      <c r="C23" s="78"/>
      <c r="D23" s="114"/>
      <c r="E23" s="113" t="s">
        <v>189</v>
      </c>
      <c r="F23" s="77" t="s">
        <v>211</v>
      </c>
      <c r="I23" s="103"/>
      <c r="J23" s="80"/>
      <c r="K23" s="102"/>
      <c r="L23" s="80"/>
      <c r="M23" s="15"/>
      <c r="N23" s="15">
        <v>0</v>
      </c>
      <c r="O23" s="101"/>
      <c r="P23" s="15">
        <v>11073</v>
      </c>
    </row>
    <row r="24" spans="2:19" x14ac:dyDescent="0.2">
      <c r="C24" s="78"/>
      <c r="D24" s="114"/>
      <c r="E24" s="113"/>
      <c r="I24" s="103"/>
      <c r="J24" s="80"/>
      <c r="K24" s="102"/>
      <c r="L24" s="80"/>
      <c r="M24" s="15"/>
      <c r="N24" s="15"/>
      <c r="O24" s="101"/>
      <c r="P24" s="15"/>
    </row>
    <row r="25" spans="2:19" x14ac:dyDescent="0.2">
      <c r="B25" s="77" t="s">
        <v>210</v>
      </c>
      <c r="C25" s="78"/>
      <c r="D25" s="116"/>
      <c r="E25" s="115" t="s">
        <v>209</v>
      </c>
      <c r="I25" s="103"/>
      <c r="J25" s="80"/>
      <c r="K25" s="110">
        <v>14</v>
      </c>
      <c r="L25" s="80"/>
      <c r="M25" s="22">
        <f>+SUM(M26:M27)</f>
        <v>-5619657.3499999996</v>
      </c>
      <c r="N25" s="22">
        <f>+SUM(N26:N27)</f>
        <v>-5276266</v>
      </c>
      <c r="O25" s="101"/>
      <c r="P25" s="22">
        <f>+SUM(P26:P27)</f>
        <v>-9185948.4100000001</v>
      </c>
    </row>
    <row r="26" spans="2:19" x14ac:dyDescent="0.2">
      <c r="B26" s="77" t="s">
        <v>208</v>
      </c>
      <c r="C26" s="78"/>
      <c r="D26" s="114"/>
      <c r="E26" s="113" t="s">
        <v>189</v>
      </c>
      <c r="F26" s="77" t="s">
        <v>207</v>
      </c>
      <c r="I26" s="103"/>
      <c r="J26" s="80"/>
      <c r="K26" s="102"/>
      <c r="L26" s="80"/>
      <c r="M26" s="15">
        <v>-4293767.0999999996</v>
      </c>
      <c r="N26" s="15">
        <v>-3983579</v>
      </c>
      <c r="O26" s="101"/>
      <c r="P26" s="15">
        <v>-6932014</v>
      </c>
    </row>
    <row r="27" spans="2:19" x14ac:dyDescent="0.2">
      <c r="B27" s="77" t="s">
        <v>206</v>
      </c>
      <c r="C27" s="78"/>
      <c r="D27" s="114"/>
      <c r="E27" s="113" t="s">
        <v>170</v>
      </c>
      <c r="F27" s="77" t="s">
        <v>205</v>
      </c>
      <c r="I27" s="103"/>
      <c r="J27" s="80"/>
      <c r="K27" s="118" t="s">
        <v>204</v>
      </c>
      <c r="L27" s="80"/>
      <c r="M27" s="15">
        <v>-1325890.25</v>
      </c>
      <c r="N27" s="15">
        <v>-1292687</v>
      </c>
      <c r="O27" s="101"/>
      <c r="P27" s="15">
        <v>-2253934.41</v>
      </c>
    </row>
    <row r="28" spans="2:19" ht="3" customHeight="1" x14ac:dyDescent="0.2">
      <c r="C28" s="78"/>
      <c r="D28" s="114"/>
      <c r="E28" s="113"/>
      <c r="I28" s="103"/>
      <c r="J28" s="80"/>
      <c r="K28" s="102"/>
      <c r="L28" s="80"/>
      <c r="M28" s="15"/>
      <c r="N28" s="15"/>
      <c r="O28" s="101"/>
      <c r="P28" s="15"/>
    </row>
    <row r="29" spans="2:19" x14ac:dyDescent="0.2">
      <c r="B29" s="77" t="s">
        <v>203</v>
      </c>
      <c r="C29" s="78"/>
      <c r="D29" s="116"/>
      <c r="E29" s="120" t="s">
        <v>202</v>
      </c>
      <c r="I29" s="103"/>
      <c r="J29" s="80"/>
      <c r="K29" s="90"/>
      <c r="L29" s="80"/>
      <c r="M29" s="22">
        <f>+SUM(M30:M31)</f>
        <v>-4544601.54</v>
      </c>
      <c r="N29" s="22">
        <f>+SUM(N30:N31)</f>
        <v>-3849426</v>
      </c>
      <c r="O29" s="101"/>
      <c r="P29" s="22">
        <f>+SUM(P30:P31)</f>
        <v>-8335482</v>
      </c>
    </row>
    <row r="30" spans="2:19" x14ac:dyDescent="0.2">
      <c r="B30" s="77" t="s">
        <v>201</v>
      </c>
      <c r="C30" s="78"/>
      <c r="D30" s="114"/>
      <c r="E30" s="113" t="s">
        <v>189</v>
      </c>
      <c r="F30" s="77" t="s">
        <v>200</v>
      </c>
      <c r="I30" s="103"/>
      <c r="J30" s="80"/>
      <c r="K30" s="102"/>
      <c r="L30" s="80"/>
      <c r="M30" s="15">
        <v>0</v>
      </c>
      <c r="N30" s="15">
        <v>-9502</v>
      </c>
      <c r="O30" s="101"/>
      <c r="P30" s="15">
        <v>-121665</v>
      </c>
    </row>
    <row r="31" spans="2:19" x14ac:dyDescent="0.2">
      <c r="B31" s="77" t="s">
        <v>199</v>
      </c>
      <c r="C31" s="78"/>
      <c r="D31" s="114"/>
      <c r="E31" s="113" t="s">
        <v>170</v>
      </c>
      <c r="F31" s="77" t="s">
        <v>198</v>
      </c>
      <c r="I31" s="103"/>
      <c r="J31" s="80"/>
      <c r="K31" s="102"/>
      <c r="L31" s="80"/>
      <c r="M31" s="15">
        <v>-4544601.54</v>
      </c>
      <c r="N31" s="15">
        <v>-3839924</v>
      </c>
      <c r="O31" s="101"/>
      <c r="P31" s="15">
        <v>-8213817</v>
      </c>
    </row>
    <row r="32" spans="2:19" ht="7.5" customHeight="1" x14ac:dyDescent="0.2">
      <c r="C32" s="78"/>
      <c r="D32" s="114"/>
      <c r="E32" s="113"/>
      <c r="I32" s="103"/>
      <c r="J32" s="80"/>
      <c r="K32" s="102"/>
      <c r="L32" s="80"/>
      <c r="M32" s="15"/>
      <c r="N32" s="15"/>
      <c r="O32" s="101"/>
      <c r="P32" s="15"/>
    </row>
    <row r="33" spans="2:16" x14ac:dyDescent="0.2">
      <c r="B33" s="77" t="s">
        <v>197</v>
      </c>
      <c r="C33" s="78"/>
      <c r="D33" s="116"/>
      <c r="E33" s="115" t="s">
        <v>196</v>
      </c>
      <c r="I33" s="103"/>
      <c r="J33" s="80"/>
      <c r="K33" s="119" t="s">
        <v>195</v>
      </c>
      <c r="L33" s="80"/>
      <c r="M33" s="22">
        <v>-2216758.21</v>
      </c>
      <c r="N33" s="22">
        <v>-2137114</v>
      </c>
      <c r="O33" s="101"/>
      <c r="P33" s="22">
        <v>-3783469</v>
      </c>
    </row>
    <row r="34" spans="2:16" ht="3" customHeight="1" x14ac:dyDescent="0.2">
      <c r="C34" s="78"/>
      <c r="D34" s="114"/>
      <c r="E34" s="113"/>
      <c r="I34" s="103"/>
      <c r="J34" s="80"/>
      <c r="K34" s="102"/>
      <c r="L34" s="80"/>
      <c r="M34" s="15"/>
      <c r="N34" s="15"/>
      <c r="O34" s="101"/>
      <c r="P34" s="15"/>
    </row>
    <row r="35" spans="2:16" x14ac:dyDescent="0.2">
      <c r="B35" s="77" t="s">
        <v>194</v>
      </c>
      <c r="C35" s="78"/>
      <c r="D35" s="116"/>
      <c r="E35" s="115" t="s">
        <v>193</v>
      </c>
      <c r="I35" s="103"/>
      <c r="J35" s="80"/>
      <c r="K35" s="110">
        <v>17</v>
      </c>
      <c r="L35" s="80"/>
      <c r="M35" s="22">
        <v>133084.82</v>
      </c>
      <c r="N35" s="22">
        <v>146712</v>
      </c>
      <c r="O35" s="101"/>
      <c r="P35" s="22">
        <v>276941</v>
      </c>
    </row>
    <row r="36" spans="2:16" ht="3" customHeight="1" x14ac:dyDescent="0.2">
      <c r="C36" s="78"/>
      <c r="D36" s="114"/>
      <c r="E36" s="113"/>
      <c r="I36" s="103"/>
      <c r="J36" s="80"/>
      <c r="K36" s="102"/>
      <c r="L36" s="80"/>
      <c r="M36" s="15"/>
      <c r="N36" s="15"/>
      <c r="O36" s="101"/>
      <c r="P36" s="15"/>
    </row>
    <row r="37" spans="2:16" x14ac:dyDescent="0.2">
      <c r="B37" s="77" t="s">
        <v>192</v>
      </c>
      <c r="C37" s="78"/>
      <c r="D37" s="116"/>
      <c r="E37" s="115" t="s">
        <v>191</v>
      </c>
      <c r="I37" s="103"/>
      <c r="J37" s="80"/>
      <c r="K37" s="90"/>
      <c r="L37" s="80"/>
      <c r="M37" s="22">
        <f>+SUM(M38:M39)</f>
        <v>-743000</v>
      </c>
      <c r="N37" s="22">
        <f>+SUM(N38:N39)</f>
        <v>-750000</v>
      </c>
      <c r="O37" s="101"/>
      <c r="P37" s="22">
        <f>+SUM(P38:P39)</f>
        <v>-1243485</v>
      </c>
    </row>
    <row r="38" spans="2:16" x14ac:dyDescent="0.2">
      <c r="B38" s="77" t="s">
        <v>190</v>
      </c>
      <c r="C38" s="78"/>
      <c r="D38" s="114"/>
      <c r="E38" s="113" t="s">
        <v>189</v>
      </c>
      <c r="F38" s="77" t="s">
        <v>172</v>
      </c>
      <c r="I38" s="103"/>
      <c r="J38" s="80"/>
      <c r="K38" s="118"/>
      <c r="L38" s="80"/>
      <c r="M38" s="15">
        <v>-750000</v>
      </c>
      <c r="N38" s="15">
        <v>-750000</v>
      </c>
      <c r="O38" s="101"/>
      <c r="P38" s="15">
        <v>-1250245</v>
      </c>
    </row>
    <row r="39" spans="2:16" x14ac:dyDescent="0.2">
      <c r="B39" s="77" t="s">
        <v>188</v>
      </c>
      <c r="C39" s="78"/>
      <c r="D39" s="114"/>
      <c r="E39" s="113" t="s">
        <v>170</v>
      </c>
      <c r="F39" s="77" t="s">
        <v>169</v>
      </c>
      <c r="I39" s="103"/>
      <c r="J39" s="80"/>
      <c r="K39" s="118" t="s">
        <v>187</v>
      </c>
      <c r="L39" s="80"/>
      <c r="M39" s="15">
        <v>7000</v>
      </c>
      <c r="N39" s="15">
        <v>0</v>
      </c>
      <c r="O39" s="101"/>
      <c r="P39" s="15">
        <v>6760</v>
      </c>
    </row>
    <row r="40" spans="2:16" ht="3" customHeight="1" x14ac:dyDescent="0.2">
      <c r="C40" s="78"/>
      <c r="D40" s="114"/>
      <c r="E40" s="113"/>
      <c r="I40" s="103"/>
      <c r="J40" s="80"/>
      <c r="K40" s="102"/>
      <c r="L40" s="80"/>
      <c r="M40" s="15"/>
      <c r="N40" s="15"/>
      <c r="O40" s="101"/>
      <c r="P40" s="15"/>
    </row>
    <row r="41" spans="2:16" x14ac:dyDescent="0.2">
      <c r="B41" s="77" t="s">
        <v>186</v>
      </c>
      <c r="C41" s="78"/>
      <c r="D41" s="116"/>
      <c r="E41" s="115" t="s">
        <v>185</v>
      </c>
      <c r="I41" s="103"/>
      <c r="J41" s="80"/>
      <c r="K41" s="110">
        <v>14</v>
      </c>
      <c r="L41" s="80"/>
      <c r="M41" s="22">
        <v>16518.080000000002</v>
      </c>
      <c r="N41" s="22">
        <v>-108094</v>
      </c>
      <c r="O41" s="101"/>
      <c r="P41" s="22">
        <v>-176559</v>
      </c>
    </row>
    <row r="42" spans="2:16" ht="7.5" customHeight="1" x14ac:dyDescent="0.2">
      <c r="C42" s="78"/>
      <c r="D42" s="105"/>
      <c r="F42" s="104"/>
      <c r="I42" s="103"/>
      <c r="J42" s="80"/>
      <c r="K42" s="102"/>
      <c r="L42" s="80"/>
      <c r="M42" s="43"/>
      <c r="N42" s="43"/>
      <c r="O42" s="101"/>
      <c r="P42" s="43"/>
    </row>
    <row r="43" spans="2:16" ht="14.25" x14ac:dyDescent="0.25">
      <c r="B43" s="77" t="s">
        <v>184</v>
      </c>
      <c r="C43" s="78"/>
      <c r="D43" s="100"/>
      <c r="E43" s="99" t="s">
        <v>183</v>
      </c>
      <c r="F43" s="99" t="s">
        <v>182</v>
      </c>
      <c r="G43" s="98"/>
      <c r="H43" s="98"/>
      <c r="I43" s="97"/>
      <c r="J43" s="95"/>
      <c r="K43" s="96"/>
      <c r="L43" s="95"/>
      <c r="M43" s="32">
        <f>+M11+M15+M17+M22+M25+M29+M33+M35+M37+M41</f>
        <v>1672796.7799999989</v>
      </c>
      <c r="N43" s="32">
        <f>+N11+N15+N17+N22+N25+N29+N33+N35+N37+N41</f>
        <v>1640407</v>
      </c>
      <c r="O43" s="94"/>
      <c r="P43" s="32">
        <f>+P11+P15+P17+P22+P25+P29+P33+P35+P37+P41</f>
        <v>1167410.5899999999</v>
      </c>
    </row>
    <row r="44" spans="2:16" ht="7.5" customHeight="1" x14ac:dyDescent="0.2">
      <c r="C44" s="78"/>
      <c r="D44" s="105"/>
      <c r="F44" s="104"/>
      <c r="I44" s="103"/>
      <c r="J44" s="80"/>
      <c r="K44" s="102"/>
      <c r="L44" s="80"/>
      <c r="M44" s="43"/>
      <c r="N44" s="43"/>
      <c r="O44" s="101"/>
      <c r="P44" s="43"/>
    </row>
    <row r="45" spans="2:16" ht="7.5" customHeight="1" x14ac:dyDescent="0.2">
      <c r="C45" s="78"/>
      <c r="D45" s="105"/>
      <c r="F45" s="104"/>
      <c r="I45" s="103"/>
      <c r="J45" s="80"/>
      <c r="K45" s="102"/>
      <c r="L45" s="80"/>
      <c r="M45" s="117"/>
      <c r="N45" s="117"/>
      <c r="O45" s="101"/>
      <c r="P45" s="43"/>
    </row>
    <row r="46" spans="2:16" x14ac:dyDescent="0.2">
      <c r="B46" s="77" t="s">
        <v>181</v>
      </c>
      <c r="C46" s="78"/>
      <c r="D46" s="116"/>
      <c r="E46" s="115" t="s">
        <v>180</v>
      </c>
      <c r="I46" s="103"/>
      <c r="J46" s="80"/>
      <c r="K46" s="110">
        <v>10</v>
      </c>
      <c r="L46" s="80"/>
      <c r="M46" s="22">
        <f>+M47</f>
        <v>311379.05</v>
      </c>
      <c r="N46" s="22">
        <f>+N47</f>
        <v>213718.51</v>
      </c>
      <c r="O46" s="101"/>
      <c r="P46" s="22">
        <f>+P47</f>
        <v>316674</v>
      </c>
    </row>
    <row r="47" spans="2:16" x14ac:dyDescent="0.2">
      <c r="B47" s="77" t="s">
        <v>179</v>
      </c>
      <c r="D47" s="114"/>
      <c r="E47" s="113" t="s">
        <v>170</v>
      </c>
      <c r="F47" s="77" t="s">
        <v>178</v>
      </c>
      <c r="I47" s="103"/>
      <c r="J47" s="80"/>
      <c r="K47" s="102"/>
      <c r="L47" s="80"/>
      <c r="M47" s="15">
        <v>311379.05</v>
      </c>
      <c r="N47" s="15">
        <v>213718.51</v>
      </c>
      <c r="O47" s="101"/>
      <c r="P47" s="15">
        <v>316674</v>
      </c>
    </row>
    <row r="48" spans="2:16" ht="3" customHeight="1" x14ac:dyDescent="0.2">
      <c r="C48" s="78"/>
      <c r="D48" s="114"/>
      <c r="E48" s="113"/>
      <c r="I48" s="103"/>
      <c r="J48" s="80"/>
      <c r="K48" s="102"/>
      <c r="L48" s="80"/>
      <c r="M48" s="15"/>
      <c r="N48" s="15"/>
      <c r="O48" s="101"/>
      <c r="P48" s="15"/>
    </row>
    <row r="49" spans="2:16" x14ac:dyDescent="0.2">
      <c r="B49" s="77" t="s">
        <v>177</v>
      </c>
      <c r="D49" s="114"/>
      <c r="E49" s="115" t="s">
        <v>176</v>
      </c>
      <c r="I49" s="103"/>
      <c r="J49" s="80"/>
      <c r="K49" s="110">
        <v>10</v>
      </c>
      <c r="L49" s="80"/>
      <c r="M49" s="22">
        <v>-161723.84</v>
      </c>
      <c r="N49" s="22">
        <v>-338152.86</v>
      </c>
      <c r="O49" s="101"/>
      <c r="P49" s="22">
        <v>-427929</v>
      </c>
    </row>
    <row r="50" spans="2:16" ht="3" customHeight="1" x14ac:dyDescent="0.2">
      <c r="C50" s="78"/>
      <c r="D50" s="114"/>
      <c r="E50" s="113"/>
      <c r="I50" s="103"/>
      <c r="J50" s="80"/>
      <c r="K50" s="102"/>
      <c r="L50" s="80"/>
      <c r="M50" s="15"/>
      <c r="N50" s="15"/>
      <c r="O50" s="101"/>
      <c r="P50" s="15"/>
    </row>
    <row r="51" spans="2:16" x14ac:dyDescent="0.2">
      <c r="B51" s="77" t="s">
        <v>175</v>
      </c>
      <c r="D51" s="114"/>
      <c r="E51" s="115" t="s">
        <v>174</v>
      </c>
      <c r="I51" s="103"/>
      <c r="J51" s="80"/>
      <c r="K51" s="110">
        <v>10</v>
      </c>
      <c r="L51" s="80"/>
      <c r="M51" s="22">
        <f>+M53+M52</f>
        <v>0</v>
      </c>
      <c r="N51" s="22">
        <f>+N53</f>
        <v>0</v>
      </c>
      <c r="O51" s="101"/>
      <c r="P51" s="22">
        <f>+P53</f>
        <v>0</v>
      </c>
    </row>
    <row r="52" spans="2:16" x14ac:dyDescent="0.2">
      <c r="D52" s="114"/>
      <c r="E52" s="113" t="s">
        <v>173</v>
      </c>
      <c r="F52" s="77" t="s">
        <v>172</v>
      </c>
      <c r="I52" s="103"/>
      <c r="J52" s="80"/>
      <c r="K52" s="90"/>
      <c r="L52" s="80"/>
      <c r="M52" s="15">
        <v>0</v>
      </c>
      <c r="N52" s="22">
        <v>0</v>
      </c>
      <c r="O52" s="101"/>
      <c r="P52" s="22"/>
    </row>
    <row r="53" spans="2:16" x14ac:dyDescent="0.2">
      <c r="B53" s="77" t="s">
        <v>171</v>
      </c>
      <c r="D53" s="114"/>
      <c r="E53" s="113" t="s">
        <v>170</v>
      </c>
      <c r="F53" s="77" t="s">
        <v>169</v>
      </c>
      <c r="I53" s="103"/>
      <c r="J53" s="80"/>
      <c r="K53" s="102"/>
      <c r="L53" s="80"/>
      <c r="M53" s="112">
        <v>0</v>
      </c>
      <c r="N53" s="15">
        <v>0</v>
      </c>
      <c r="O53" s="101"/>
      <c r="P53" s="15">
        <v>0</v>
      </c>
    </row>
    <row r="54" spans="2:16" ht="7.5" customHeight="1" x14ac:dyDescent="0.2">
      <c r="C54" s="78"/>
      <c r="D54" s="105"/>
      <c r="F54" s="104"/>
      <c r="I54" s="103"/>
      <c r="J54" s="80"/>
      <c r="K54" s="102"/>
      <c r="L54" s="80"/>
      <c r="M54" s="43"/>
      <c r="N54" s="43"/>
      <c r="O54" s="101"/>
      <c r="P54" s="43"/>
    </row>
    <row r="55" spans="2:16" ht="14.25" x14ac:dyDescent="0.25">
      <c r="B55" s="77" t="s">
        <v>168</v>
      </c>
      <c r="C55" s="78"/>
      <c r="D55" s="100"/>
      <c r="E55" s="99" t="s">
        <v>167</v>
      </c>
      <c r="F55" s="99" t="s">
        <v>166</v>
      </c>
      <c r="G55" s="98"/>
      <c r="H55" s="98"/>
      <c r="I55" s="97"/>
      <c r="J55" s="95"/>
      <c r="K55" s="96"/>
      <c r="L55" s="95"/>
      <c r="M55" s="32">
        <f>+M46+M49+M51</f>
        <v>149655.21</v>
      </c>
      <c r="N55" s="32">
        <f>+N46+N49+N51</f>
        <v>-124434.34999999998</v>
      </c>
      <c r="O55" s="94"/>
      <c r="P55" s="32">
        <f>+P46+P49+P51</f>
        <v>-111255</v>
      </c>
    </row>
    <row r="56" spans="2:16" ht="7.5" customHeight="1" x14ac:dyDescent="0.2">
      <c r="C56" s="78"/>
      <c r="D56" s="105"/>
      <c r="F56" s="104"/>
      <c r="I56" s="103"/>
      <c r="J56" s="80"/>
      <c r="K56" s="102"/>
      <c r="L56" s="80"/>
      <c r="M56" s="43"/>
      <c r="N56" s="43"/>
      <c r="O56" s="101"/>
      <c r="P56" s="43"/>
    </row>
    <row r="57" spans="2:16" ht="14.25" x14ac:dyDescent="0.25">
      <c r="B57" s="77" t="s">
        <v>165</v>
      </c>
      <c r="C57" s="78"/>
      <c r="D57" s="100"/>
      <c r="E57" s="99" t="s">
        <v>164</v>
      </c>
      <c r="F57" s="99" t="s">
        <v>163</v>
      </c>
      <c r="G57" s="98"/>
      <c r="H57" s="98"/>
      <c r="I57" s="97"/>
      <c r="J57" s="95"/>
      <c r="K57" s="96"/>
      <c r="L57" s="95"/>
      <c r="M57" s="32">
        <f>+M43+M55</f>
        <v>1822451.9899999988</v>
      </c>
      <c r="N57" s="32">
        <f>+N43+N55</f>
        <v>1515972.65</v>
      </c>
      <c r="O57" s="94"/>
      <c r="P57" s="32">
        <f>+P43+P55</f>
        <v>1056155.5899999999</v>
      </c>
    </row>
    <row r="58" spans="2:16" ht="7.5" customHeight="1" x14ac:dyDescent="0.2">
      <c r="C58" s="78"/>
      <c r="D58" s="105"/>
      <c r="F58" s="104"/>
      <c r="I58" s="103"/>
      <c r="J58" s="80"/>
      <c r="K58" s="102"/>
      <c r="L58" s="80"/>
      <c r="M58" s="43"/>
      <c r="N58" s="43"/>
      <c r="O58" s="101"/>
      <c r="P58" s="43"/>
    </row>
    <row r="59" spans="2:16" ht="7.5" customHeight="1" x14ac:dyDescent="0.2">
      <c r="C59" s="78"/>
      <c r="D59" s="105"/>
      <c r="F59" s="104"/>
      <c r="I59" s="103"/>
      <c r="J59" s="80"/>
      <c r="K59" s="102"/>
      <c r="L59" s="80"/>
      <c r="M59" s="43"/>
      <c r="N59" s="43"/>
      <c r="O59" s="101"/>
      <c r="P59" s="43"/>
    </row>
    <row r="60" spans="2:16" x14ac:dyDescent="0.2">
      <c r="B60" s="77" t="s">
        <v>162</v>
      </c>
      <c r="D60" s="108"/>
      <c r="E60" s="107" t="s">
        <v>161</v>
      </c>
      <c r="F60" s="3"/>
      <c r="G60" s="111"/>
      <c r="H60" s="3"/>
      <c r="I60" s="106"/>
      <c r="J60" s="80"/>
      <c r="K60" s="110">
        <v>13</v>
      </c>
      <c r="L60" s="80"/>
      <c r="M60" s="22">
        <v>-710579.32</v>
      </c>
      <c r="N60" s="22">
        <v>-533337</v>
      </c>
      <c r="O60" s="101"/>
      <c r="P60" s="22">
        <v>-769397.46</v>
      </c>
    </row>
    <row r="61" spans="2:16" ht="7.5" customHeight="1" x14ac:dyDescent="0.2">
      <c r="C61" s="78"/>
      <c r="D61" s="105"/>
      <c r="F61" s="104"/>
      <c r="I61" s="103"/>
      <c r="J61" s="80"/>
      <c r="K61" s="102"/>
      <c r="L61" s="80"/>
      <c r="M61" s="43"/>
      <c r="N61" s="43"/>
      <c r="O61" s="101"/>
      <c r="P61" s="43"/>
    </row>
    <row r="62" spans="2:16" ht="14.25" x14ac:dyDescent="0.25">
      <c r="B62" s="77" t="s">
        <v>160</v>
      </c>
      <c r="C62" s="78"/>
      <c r="D62" s="100"/>
      <c r="E62" s="99" t="s">
        <v>159</v>
      </c>
      <c r="F62" s="99" t="s">
        <v>158</v>
      </c>
      <c r="G62" s="98"/>
      <c r="H62" s="98"/>
      <c r="I62" s="97"/>
      <c r="J62" s="95"/>
      <c r="K62" s="96"/>
      <c r="L62" s="95"/>
      <c r="M62" s="32">
        <f>+M57+M60</f>
        <v>1111872.669999999</v>
      </c>
      <c r="N62" s="32">
        <f>+N57+N60</f>
        <v>982635.64999999991</v>
      </c>
      <c r="O62" s="94"/>
      <c r="P62" s="32">
        <f>+P57+P60</f>
        <v>286758.12999999989</v>
      </c>
    </row>
    <row r="63" spans="2:16" ht="7.5" customHeight="1" x14ac:dyDescent="0.2">
      <c r="C63" s="78"/>
      <c r="D63" s="105"/>
      <c r="F63" s="104"/>
      <c r="I63" s="103"/>
      <c r="J63" s="80"/>
      <c r="K63" s="102"/>
      <c r="L63" s="80"/>
      <c r="M63" s="43"/>
      <c r="N63" s="43"/>
      <c r="O63" s="101"/>
      <c r="P63" s="43"/>
    </row>
    <row r="64" spans="2:16" ht="7.5" customHeight="1" x14ac:dyDescent="0.2">
      <c r="C64" s="78"/>
      <c r="D64" s="105"/>
      <c r="F64" s="104"/>
      <c r="I64" s="103"/>
      <c r="J64" s="80"/>
      <c r="K64" s="102"/>
      <c r="L64" s="80"/>
      <c r="M64" s="43"/>
      <c r="N64" s="43"/>
      <c r="O64" s="101"/>
      <c r="P64" s="43"/>
    </row>
    <row r="65" spans="2:16" ht="15" x14ac:dyDescent="0.25">
      <c r="D65" s="108"/>
      <c r="E65" s="109" t="s">
        <v>157</v>
      </c>
      <c r="F65" s="3"/>
      <c r="G65" s="3"/>
      <c r="H65" s="3"/>
      <c r="I65" s="106"/>
      <c r="J65" s="80"/>
      <c r="K65" s="102"/>
      <c r="L65" s="80"/>
      <c r="M65" s="43"/>
      <c r="N65" s="43"/>
      <c r="O65" s="101"/>
      <c r="P65" s="43"/>
    </row>
    <row r="66" spans="2:16" ht="7.5" customHeight="1" x14ac:dyDescent="0.2">
      <c r="C66" s="78"/>
      <c r="D66" s="105"/>
      <c r="F66" s="104"/>
      <c r="I66" s="103"/>
      <c r="J66" s="80"/>
      <c r="K66" s="102"/>
      <c r="L66" s="80"/>
      <c r="M66" s="43"/>
      <c r="N66" s="43"/>
      <c r="O66" s="101"/>
      <c r="P66" s="43"/>
    </row>
    <row r="67" spans="2:16" x14ac:dyDescent="0.2">
      <c r="B67" s="77" t="s">
        <v>156</v>
      </c>
      <c r="D67" s="108"/>
      <c r="E67" s="107" t="s">
        <v>155</v>
      </c>
      <c r="F67" s="3"/>
      <c r="G67" s="3"/>
      <c r="H67" s="3"/>
      <c r="I67" s="106"/>
      <c r="J67" s="80"/>
      <c r="K67" s="90"/>
      <c r="L67" s="80"/>
      <c r="M67" s="22">
        <v>0</v>
      </c>
      <c r="N67" s="22">
        <v>0</v>
      </c>
      <c r="O67" s="101"/>
      <c r="P67" s="22">
        <v>0</v>
      </c>
    </row>
    <row r="68" spans="2:16" ht="7.5" customHeight="1" x14ac:dyDescent="0.2">
      <c r="C68" s="78"/>
      <c r="D68" s="105"/>
      <c r="F68" s="104"/>
      <c r="I68" s="103"/>
      <c r="J68" s="80"/>
      <c r="K68" s="102"/>
      <c r="L68" s="80"/>
      <c r="M68" s="43"/>
      <c r="N68" s="43"/>
      <c r="O68" s="101"/>
      <c r="P68" s="43"/>
    </row>
    <row r="69" spans="2:16" ht="7.5" customHeight="1" x14ac:dyDescent="0.2">
      <c r="C69" s="78"/>
      <c r="D69" s="105"/>
      <c r="F69" s="104"/>
      <c r="I69" s="103"/>
      <c r="J69" s="80"/>
      <c r="K69" s="102"/>
      <c r="L69" s="80"/>
      <c r="M69" s="43"/>
      <c r="N69" s="43"/>
      <c r="O69" s="101"/>
      <c r="P69" s="43"/>
    </row>
    <row r="70" spans="2:16" ht="14.25" x14ac:dyDescent="0.25">
      <c r="B70" s="77" t="s">
        <v>154</v>
      </c>
      <c r="C70" s="78"/>
      <c r="D70" s="100"/>
      <c r="E70" s="99" t="s">
        <v>153</v>
      </c>
      <c r="F70" s="99"/>
      <c r="G70" s="98"/>
      <c r="H70" s="98"/>
      <c r="I70" s="97"/>
      <c r="J70" s="95"/>
      <c r="K70" s="96"/>
      <c r="L70" s="95"/>
      <c r="M70" s="32">
        <f>+M62</f>
        <v>1111872.669999999</v>
      </c>
      <c r="N70" s="32">
        <f>+N62</f>
        <v>982635.64999999991</v>
      </c>
      <c r="O70" s="94"/>
      <c r="P70" s="32">
        <f>+P62</f>
        <v>286758.12999999989</v>
      </c>
    </row>
    <row r="71" spans="2:16" ht="14.25" x14ac:dyDescent="0.25">
      <c r="C71" s="78"/>
      <c r="D71" s="93"/>
      <c r="E71" s="71"/>
      <c r="F71" s="77" t="s">
        <v>152</v>
      </c>
      <c r="G71" s="92"/>
      <c r="H71" s="92"/>
      <c r="I71" s="91"/>
      <c r="J71" s="80"/>
      <c r="K71" s="90"/>
      <c r="L71" s="80"/>
      <c r="M71" s="27">
        <f>+M70-M72</f>
        <v>1111872.669999999</v>
      </c>
      <c r="N71" s="27">
        <f>+N70-N72</f>
        <v>983747.14999999991</v>
      </c>
      <c r="O71" s="89"/>
      <c r="P71" s="27">
        <f>+'BS CONS'!M73</f>
        <v>287756</v>
      </c>
    </row>
    <row r="72" spans="2:16" ht="14.25" x14ac:dyDescent="0.25">
      <c r="C72" s="78"/>
      <c r="D72" s="88"/>
      <c r="E72" s="87"/>
      <c r="F72" s="86" t="s">
        <v>151</v>
      </c>
      <c r="G72" s="83"/>
      <c r="H72" s="83"/>
      <c r="I72" s="82"/>
      <c r="J72" s="85"/>
      <c r="K72" s="81"/>
      <c r="L72" s="85"/>
      <c r="M72" s="46">
        <v>0</v>
      </c>
      <c r="N72" s="46">
        <v>-1111.5</v>
      </c>
      <c r="O72" s="84"/>
      <c r="P72" s="46">
        <f>+P70-P71</f>
        <v>-997.87000000011176</v>
      </c>
    </row>
    <row r="73" spans="2:16" x14ac:dyDescent="0.2">
      <c r="J73" s="80"/>
      <c r="L73" s="80"/>
      <c r="O73" s="80"/>
    </row>
    <row r="74" spans="2:16" x14ac:dyDescent="0.2">
      <c r="J74" s="80"/>
      <c r="L74" s="80"/>
      <c r="O74" s="80"/>
    </row>
    <row r="75" spans="2:16" x14ac:dyDescent="0.2">
      <c r="C75" s="78"/>
    </row>
    <row r="76" spans="2:16" x14ac:dyDescent="0.2">
      <c r="C76" s="78"/>
    </row>
    <row r="77" spans="2:16" x14ac:dyDescent="0.2">
      <c r="C77" s="78"/>
    </row>
    <row r="78" spans="2:16" x14ac:dyDescent="0.2">
      <c r="C78" s="78"/>
    </row>
    <row r="79" spans="2:16" x14ac:dyDescent="0.2">
      <c r="C79" s="78"/>
    </row>
    <row r="80" spans="2:16" x14ac:dyDescent="0.2">
      <c r="C80" s="78"/>
    </row>
    <row r="81" spans="3:3" x14ac:dyDescent="0.2">
      <c r="C81" s="78"/>
    </row>
    <row r="82" spans="3:3" x14ac:dyDescent="0.2">
      <c r="C82" s="78"/>
    </row>
    <row r="83" spans="3:3" x14ac:dyDescent="0.2">
      <c r="C83" s="78"/>
    </row>
    <row r="84" spans="3:3" x14ac:dyDescent="0.2">
      <c r="C84" s="78"/>
    </row>
    <row r="85" spans="3:3" x14ac:dyDescent="0.2">
      <c r="C85" s="78"/>
    </row>
  </sheetData>
  <pageMargins left="0.75" right="0.75" top="1" bottom="1" header="0" footer="0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BCE</vt:lpstr>
      <vt:lpstr>PL</vt:lpstr>
      <vt:lpstr>BS CONS</vt:lpstr>
      <vt:lpstr>PL CONS</vt:lpstr>
      <vt:lpstr>BCE!Área_de_impresión</vt:lpstr>
      <vt:lpstr>'BS CONS'!Área_de_impresión</vt:lpstr>
      <vt:lpstr>PL!Área_de_impresión</vt:lpstr>
      <vt:lpstr>'PL CONS'!Área_de_impresión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Fernando Pérez</cp:lastModifiedBy>
  <dcterms:created xsi:type="dcterms:W3CDTF">2022-10-31T08:31:43Z</dcterms:created>
  <dcterms:modified xsi:type="dcterms:W3CDTF">2022-10-31T12:22:57Z</dcterms:modified>
</cp:coreProperties>
</file>